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35"/>
  </bookViews>
  <sheets>
    <sheet name="допов.до штат. прав." sheetId="6" r:id="rId1"/>
  </sheets>
  <definedNames>
    <definedName name="_xlnm.Print_Area" localSheetId="0">'допов.до штат. прав.'!$A$1:$R$22</definedName>
  </definedNames>
  <calcPr calcId="152511"/>
</workbook>
</file>

<file path=xl/calcChain.xml><?xml version="1.0" encoding="utf-8"?>
<calcChain xmlns="http://schemas.openxmlformats.org/spreadsheetml/2006/main">
  <c r="G14" i="6" l="1"/>
  <c r="H14" i="6" s="1"/>
  <c r="J14" i="6" l="1"/>
  <c r="L14" i="6"/>
  <c r="M14" i="6" s="1"/>
  <c r="R14" i="6" s="1"/>
  <c r="Q18" i="6"/>
  <c r="N18" i="6"/>
  <c r="K18" i="6"/>
  <c r="E18" i="6"/>
  <c r="C18" i="6"/>
  <c r="B18" i="6"/>
  <c r="H17" i="6"/>
  <c r="G16" i="6"/>
  <c r="G15" i="6"/>
  <c r="H15" i="6" s="1"/>
  <c r="H13" i="6"/>
  <c r="J13" i="6" s="1"/>
  <c r="L13" i="6" s="1"/>
  <c r="H12" i="6"/>
  <c r="G11" i="6"/>
  <c r="H11" i="6" s="1"/>
  <c r="P18" i="6"/>
  <c r="G10" i="6"/>
  <c r="O9" i="6"/>
  <c r="O18" i="6" s="1"/>
  <c r="G9" i="6"/>
  <c r="G18" i="6" l="1"/>
  <c r="H10" i="6"/>
  <c r="J10" i="6" s="1"/>
  <c r="L10" i="6" s="1"/>
  <c r="M10" i="6" s="1"/>
  <c r="R10" i="6" s="1"/>
  <c r="M13" i="6"/>
  <c r="R13" i="6" s="1"/>
  <c r="J15" i="6"/>
  <c r="L15" i="6" s="1"/>
  <c r="M15" i="6" s="1"/>
  <c r="R15" i="6" s="1"/>
  <c r="J11" i="6"/>
  <c r="L11" i="6" s="1"/>
  <c r="M11" i="6" s="1"/>
  <c r="R11" i="6" s="1"/>
  <c r="J12" i="6"/>
  <c r="L12" i="6" s="1"/>
  <c r="M12" i="6" s="1"/>
  <c r="R12" i="6" s="1"/>
  <c r="J17" i="6"/>
  <c r="L17" i="6" s="1"/>
  <c r="M17" i="6" s="1"/>
  <c r="R17" i="6" s="1"/>
  <c r="H9" i="6"/>
  <c r="J9" i="6" s="1"/>
  <c r="H16" i="6"/>
  <c r="J16" i="6" s="1"/>
  <c r="L16" i="6" s="1"/>
  <c r="L9" i="6" l="1"/>
  <c r="M16" i="6"/>
  <c r="R16" i="6" s="1"/>
  <c r="L18" i="6"/>
  <c r="M9" i="6"/>
  <c r="J18" i="6"/>
  <c r="H18" i="6"/>
  <c r="R9" i="6" l="1"/>
  <c r="R18" i="6" s="1"/>
  <c r="M18" i="6"/>
</calcChain>
</file>

<file path=xl/sharedStrings.xml><?xml version="1.0" encoding="utf-8"?>
<sst xmlns="http://schemas.openxmlformats.org/spreadsheetml/2006/main" count="33" uniqueCount="27">
  <si>
    <t>кількість штатних одиниць</t>
  </si>
  <si>
    <t>посадовий  оклад (грн.)</t>
  </si>
  <si>
    <t>надбавка за ранг</t>
  </si>
  <si>
    <t>надбавка за вислугу років</t>
  </si>
  <si>
    <t>надбавка до  50%</t>
  </si>
  <si>
    <t xml:space="preserve">премія </t>
  </si>
  <si>
    <t>премія за сумліне виконання обов"язків місячна, виробнича премія місячна</t>
  </si>
  <si>
    <t>фонд з/плати на місяць (грн.)</t>
  </si>
  <si>
    <t xml:space="preserve"> проф.та держ.свят та інші</t>
  </si>
  <si>
    <t>премія до ювілейних дат</t>
  </si>
  <si>
    <t xml:space="preserve">Всього </t>
  </si>
  <si>
    <t>ранг</t>
  </si>
  <si>
    <t>сума</t>
  </si>
  <si>
    <t>%</t>
  </si>
  <si>
    <t>Інспектор</t>
  </si>
  <si>
    <t>Головний бухгалтер</t>
  </si>
  <si>
    <t>Головний спецеаліст</t>
  </si>
  <si>
    <t xml:space="preserve">Начальник відділу </t>
  </si>
  <si>
    <t>Заступник начальника відділу</t>
  </si>
  <si>
    <t>фонд з/плати на  лютий-грудень 2023р.</t>
  </si>
  <si>
    <t>Валентина ЩУР</t>
  </si>
  <si>
    <t>Секретар  ради</t>
  </si>
  <si>
    <t>матеріальна допомога на вирішення соціально побутових проблем</t>
  </si>
  <si>
    <t>мататеріальна допомога на оздоровлення</t>
  </si>
  <si>
    <t>Штатний розпис (зі змінами) Відділу соціального захисту населення на 2023 рік</t>
  </si>
  <si>
    <t>Провідний спеціаліст</t>
  </si>
  <si>
    <t>Додаток до рішення сесії №2026-VIII від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</si>
</sst>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6" xfId="0" applyFont="1" applyBorder="1" applyAlignment="1">
      <alignment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" fillId="3" borderId="0" xfId="0" applyFont="1" applyFill="1"/>
    <xf numFmtId="2" fontId="1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2" fontId="2" fillId="3" borderId="3" xfId="0" applyNumberFormat="1" applyFont="1" applyFill="1" applyBorder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4" fillId="3" borderId="0" xfId="0" applyFont="1" applyFill="1"/>
    <xf numFmtId="2" fontId="4" fillId="3" borderId="0" xfId="0" applyNumberFormat="1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" fontId="2" fillId="3" borderId="0" xfId="0" applyNumberFormat="1" applyFont="1" applyFill="1"/>
    <xf numFmtId="2" fontId="2" fillId="3" borderId="0" xfId="0" applyNumberFormat="1" applyFont="1" applyFill="1"/>
    <xf numFmtId="0" fontId="6" fillId="0" borderId="0" xfId="0" applyFont="1"/>
    <xf numFmtId="0" fontId="3" fillId="3" borderId="0" xfId="0" applyFont="1" applyFill="1"/>
    <xf numFmtId="1" fontId="2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topLeftCell="A13" zoomScaleNormal="100" workbookViewId="0">
      <selection activeCell="M21" sqref="M21"/>
    </sheetView>
  </sheetViews>
  <sheetFormatPr defaultRowHeight="15" x14ac:dyDescent="0.25"/>
  <cols>
    <col min="1" max="1" width="19.5703125" customWidth="1"/>
    <col min="2" max="2" width="5.85546875" customWidth="1"/>
    <col min="3" max="3" width="8.140625" customWidth="1"/>
    <col min="4" max="4" width="7" customWidth="1"/>
    <col min="5" max="5" width="7.7109375" customWidth="1"/>
    <col min="6" max="6" width="4.42578125" customWidth="1"/>
    <col min="7" max="7" width="7.42578125" customWidth="1"/>
    <col min="8" max="8" width="12.28515625" customWidth="1"/>
    <col min="9" max="9" width="6.140625" customWidth="1"/>
    <col min="10" max="10" width="9.85546875" customWidth="1"/>
    <col min="11" max="11" width="10.140625" customWidth="1"/>
    <col min="12" max="12" width="10.7109375" customWidth="1"/>
    <col min="13" max="13" width="12.140625" customWidth="1"/>
    <col min="14" max="14" width="12.7109375" customWidth="1"/>
    <col min="15" max="15" width="11.7109375" customWidth="1"/>
    <col min="16" max="16" width="10.7109375" customWidth="1"/>
    <col min="17" max="17" width="9" customWidth="1"/>
    <col min="18" max="18" width="12" bestFit="1" customWidth="1"/>
    <col min="19" max="19" width="10.5703125" bestFit="1" customWidth="1"/>
  </cols>
  <sheetData>
    <row r="1" spans="1:27" x14ac:dyDescent="0.25">
      <c r="N1" s="39" t="s">
        <v>26</v>
      </c>
      <c r="O1" s="39"/>
      <c r="P1" s="39"/>
      <c r="Q1" s="39"/>
      <c r="R1" s="39"/>
    </row>
    <row r="3" spans="1:27" s="15" customFormat="1" ht="15" customHeight="1" x14ac:dyDescent="0.2"/>
    <row r="4" spans="1:27" s="15" customFormat="1" ht="15" customHeight="1" x14ac:dyDescent="0.3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1"/>
      <c r="T4" s="31"/>
      <c r="U4" s="31"/>
      <c r="V4" s="31"/>
      <c r="W4" s="31"/>
      <c r="X4" s="31"/>
      <c r="Y4" s="31"/>
      <c r="Z4" s="31"/>
      <c r="AA4" s="31"/>
    </row>
    <row r="5" spans="1:27" s="15" customFormat="1" ht="1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7" ht="14.25" customHeight="1" x14ac:dyDescent="0.25">
      <c r="A6" s="11"/>
      <c r="B6" s="12"/>
      <c r="C6" s="12"/>
      <c r="D6" s="12"/>
      <c r="E6" s="12"/>
      <c r="F6" s="12"/>
      <c r="G6" s="13"/>
      <c r="H6" s="13"/>
      <c r="I6" s="12"/>
      <c r="J6" s="13"/>
      <c r="K6" s="13"/>
      <c r="L6" s="14"/>
      <c r="M6" s="14"/>
      <c r="N6" s="13"/>
      <c r="O6" s="12"/>
      <c r="P6" s="12"/>
      <c r="Q6" s="12"/>
      <c r="R6" s="14"/>
    </row>
    <row r="7" spans="1:27" ht="130.9" customHeight="1" x14ac:dyDescent="0.25">
      <c r="A7" s="41"/>
      <c r="B7" s="43" t="s">
        <v>0</v>
      </c>
      <c r="C7" s="44" t="s">
        <v>1</v>
      </c>
      <c r="D7" s="45" t="s">
        <v>2</v>
      </c>
      <c r="E7" s="46"/>
      <c r="F7" s="47" t="s">
        <v>3</v>
      </c>
      <c r="G7" s="47"/>
      <c r="H7" s="51" t="s">
        <v>4</v>
      </c>
      <c r="I7" s="47" t="s">
        <v>5</v>
      </c>
      <c r="J7" s="47"/>
      <c r="K7" s="33" t="s">
        <v>6</v>
      </c>
      <c r="L7" s="35" t="s">
        <v>7</v>
      </c>
      <c r="M7" s="37" t="s">
        <v>19</v>
      </c>
      <c r="N7" s="33" t="s">
        <v>22</v>
      </c>
      <c r="O7" s="33" t="s">
        <v>23</v>
      </c>
      <c r="P7" s="33" t="s">
        <v>8</v>
      </c>
      <c r="Q7" s="41" t="s">
        <v>9</v>
      </c>
      <c r="R7" s="50" t="s">
        <v>10</v>
      </c>
    </row>
    <row r="8" spans="1:27" ht="44.45" customHeight="1" x14ac:dyDescent="0.25">
      <c r="A8" s="42"/>
      <c r="B8" s="43"/>
      <c r="C8" s="44"/>
      <c r="D8" s="1" t="s">
        <v>11</v>
      </c>
      <c r="E8" s="1" t="s">
        <v>12</v>
      </c>
      <c r="F8" s="2" t="s">
        <v>13</v>
      </c>
      <c r="G8" s="3" t="s">
        <v>12</v>
      </c>
      <c r="H8" s="52"/>
      <c r="I8" s="2" t="s">
        <v>13</v>
      </c>
      <c r="J8" s="3" t="s">
        <v>12</v>
      </c>
      <c r="K8" s="34"/>
      <c r="L8" s="36"/>
      <c r="M8" s="38"/>
      <c r="N8" s="48"/>
      <c r="O8" s="48"/>
      <c r="P8" s="48"/>
      <c r="Q8" s="49"/>
      <c r="R8" s="50"/>
    </row>
    <row r="9" spans="1:27" ht="18.75" customHeight="1" x14ac:dyDescent="0.25">
      <c r="A9" s="6" t="s">
        <v>17</v>
      </c>
      <c r="B9" s="7">
        <v>1</v>
      </c>
      <c r="C9" s="7">
        <v>7400</v>
      </c>
      <c r="D9" s="7">
        <v>6</v>
      </c>
      <c r="E9" s="7">
        <v>650</v>
      </c>
      <c r="F9" s="7">
        <v>30</v>
      </c>
      <c r="G9" s="16">
        <f>(C9+E9)*30/100</f>
        <v>2415</v>
      </c>
      <c r="H9" s="16">
        <f t="shared" ref="H9:H17" si="0">(C9+E9+G9)*50/100</f>
        <v>5232.5</v>
      </c>
      <c r="I9" s="7">
        <v>100</v>
      </c>
      <c r="J9" s="16">
        <f>(C9+E9+G9+H9)*100/100</f>
        <v>15697.5</v>
      </c>
      <c r="K9" s="4">
        <v>5000</v>
      </c>
      <c r="L9" s="17">
        <f>C9+E9+G9+H9+J9+K9</f>
        <v>36395</v>
      </c>
      <c r="M9" s="17">
        <f t="shared" ref="M9:M17" si="1">L9*11</f>
        <v>400345</v>
      </c>
      <c r="N9" s="8">
        <v>20000</v>
      </c>
      <c r="O9" s="7">
        <f>C9</f>
        <v>7400</v>
      </c>
      <c r="P9" s="7">
        <v>45000</v>
      </c>
      <c r="Q9" s="7"/>
      <c r="R9" s="17">
        <f t="shared" ref="R9:R17" si="2">SUM(M9:Q9)</f>
        <v>472745</v>
      </c>
    </row>
    <row r="10" spans="1:27" ht="28.5" customHeight="1" x14ac:dyDescent="0.25">
      <c r="A10" s="6" t="s">
        <v>18</v>
      </c>
      <c r="B10" s="7">
        <v>1</v>
      </c>
      <c r="C10" s="7">
        <v>7030</v>
      </c>
      <c r="D10" s="7">
        <v>11</v>
      </c>
      <c r="E10" s="7">
        <v>400</v>
      </c>
      <c r="F10" s="7">
        <v>30</v>
      </c>
      <c r="G10" s="16">
        <f>(C10+E10)*30/100</f>
        <v>2229</v>
      </c>
      <c r="H10" s="16">
        <f t="shared" si="0"/>
        <v>4829.5</v>
      </c>
      <c r="I10" s="7">
        <v>100</v>
      </c>
      <c r="J10" s="16">
        <f t="shared" ref="J10:J17" si="3">(C10+E10+G10+H10)*100/100</f>
        <v>14488.5</v>
      </c>
      <c r="K10" s="4">
        <v>4500</v>
      </c>
      <c r="L10" s="17">
        <f t="shared" ref="L10:L17" si="4">C10+E10+G10+H10+J10+K10</f>
        <v>33477</v>
      </c>
      <c r="M10" s="17">
        <f t="shared" si="1"/>
        <v>368247</v>
      </c>
      <c r="N10" s="4">
        <v>15000</v>
      </c>
      <c r="O10" s="10">
        <v>7030</v>
      </c>
      <c r="P10" s="7">
        <v>40000</v>
      </c>
      <c r="Q10" s="7"/>
      <c r="R10" s="17">
        <f t="shared" si="2"/>
        <v>430277</v>
      </c>
    </row>
    <row r="11" spans="1:27" ht="17.25" customHeight="1" x14ac:dyDescent="0.25">
      <c r="A11" s="5" t="s">
        <v>15</v>
      </c>
      <c r="B11" s="7">
        <v>1</v>
      </c>
      <c r="C11" s="7">
        <v>7000</v>
      </c>
      <c r="D11" s="7">
        <v>13</v>
      </c>
      <c r="E11" s="7">
        <v>300</v>
      </c>
      <c r="F11" s="9">
        <v>15</v>
      </c>
      <c r="G11" s="16">
        <f>(C11+E11)*15/100</f>
        <v>1095</v>
      </c>
      <c r="H11" s="16">
        <f t="shared" si="0"/>
        <v>4197.5</v>
      </c>
      <c r="I11" s="7">
        <v>100</v>
      </c>
      <c r="J11" s="16">
        <f t="shared" si="3"/>
        <v>12592.5</v>
      </c>
      <c r="K11" s="4">
        <v>4000</v>
      </c>
      <c r="L11" s="17">
        <f t="shared" si="4"/>
        <v>29185</v>
      </c>
      <c r="M11" s="17">
        <f t="shared" si="1"/>
        <v>321035</v>
      </c>
      <c r="N11" s="4">
        <v>15000</v>
      </c>
      <c r="O11" s="10">
        <v>7000</v>
      </c>
      <c r="P11" s="7">
        <v>40000</v>
      </c>
      <c r="Q11" s="7">
        <v>10000</v>
      </c>
      <c r="R11" s="17">
        <f t="shared" si="2"/>
        <v>393035</v>
      </c>
    </row>
    <row r="12" spans="1:27" ht="17.25" customHeight="1" x14ac:dyDescent="0.25">
      <c r="A12" s="6" t="s">
        <v>16</v>
      </c>
      <c r="B12" s="7">
        <v>1</v>
      </c>
      <c r="C12" s="10">
        <v>5200</v>
      </c>
      <c r="D12" s="7">
        <v>15</v>
      </c>
      <c r="E12" s="7">
        <v>200</v>
      </c>
      <c r="F12" s="7"/>
      <c r="G12" s="16"/>
      <c r="H12" s="16">
        <f t="shared" si="0"/>
        <v>2700</v>
      </c>
      <c r="I12" s="7">
        <v>100</v>
      </c>
      <c r="J12" s="16">
        <f t="shared" si="3"/>
        <v>8100</v>
      </c>
      <c r="K12" s="4">
        <v>3500</v>
      </c>
      <c r="L12" s="17">
        <f t="shared" si="4"/>
        <v>19700</v>
      </c>
      <c r="M12" s="17">
        <f t="shared" si="1"/>
        <v>216700</v>
      </c>
      <c r="N12" s="4">
        <v>12000</v>
      </c>
      <c r="O12" s="10">
        <v>5200</v>
      </c>
      <c r="P12" s="7">
        <v>37000</v>
      </c>
      <c r="Q12" s="7"/>
      <c r="R12" s="17">
        <f t="shared" si="2"/>
        <v>270900</v>
      </c>
    </row>
    <row r="13" spans="1:27" ht="17.25" customHeight="1" x14ac:dyDescent="0.25">
      <c r="A13" s="6" t="s">
        <v>16</v>
      </c>
      <c r="B13" s="7">
        <v>1</v>
      </c>
      <c r="C13" s="10">
        <v>5200</v>
      </c>
      <c r="D13" s="7">
        <v>15</v>
      </c>
      <c r="E13" s="7">
        <v>200</v>
      </c>
      <c r="F13" s="7"/>
      <c r="G13" s="16"/>
      <c r="H13" s="16">
        <f t="shared" si="0"/>
        <v>2700</v>
      </c>
      <c r="I13" s="7">
        <v>100</v>
      </c>
      <c r="J13" s="16">
        <f t="shared" si="3"/>
        <v>8100</v>
      </c>
      <c r="K13" s="4">
        <v>3500</v>
      </c>
      <c r="L13" s="17">
        <f t="shared" si="4"/>
        <v>19700</v>
      </c>
      <c r="M13" s="17">
        <f t="shared" si="1"/>
        <v>216700</v>
      </c>
      <c r="N13" s="4">
        <v>12000</v>
      </c>
      <c r="O13" s="10">
        <v>5200</v>
      </c>
      <c r="P13" s="7">
        <v>37000</v>
      </c>
      <c r="Q13" s="7"/>
      <c r="R13" s="17">
        <f t="shared" si="2"/>
        <v>270900</v>
      </c>
    </row>
    <row r="14" spans="1:27" ht="17.25" customHeight="1" x14ac:dyDescent="0.25">
      <c r="A14" s="6" t="s">
        <v>25</v>
      </c>
      <c r="B14" s="7">
        <v>1</v>
      </c>
      <c r="C14" s="10">
        <v>4950</v>
      </c>
      <c r="D14" s="7"/>
      <c r="E14" s="7"/>
      <c r="F14" s="7">
        <v>20</v>
      </c>
      <c r="G14" s="16">
        <f>SUM((C14+E14)*20/100)</f>
        <v>990</v>
      </c>
      <c r="H14" s="16">
        <f t="shared" ref="H14" si="5">(C14+E14+G14)*50/100</f>
        <v>2970</v>
      </c>
      <c r="I14" s="7">
        <v>100</v>
      </c>
      <c r="J14" s="16">
        <f t="shared" ref="J14" si="6">(C14+E14+G14+H14)*100/100</f>
        <v>8910</v>
      </c>
      <c r="K14" s="4">
        <v>3000</v>
      </c>
      <c r="L14" s="17">
        <f t="shared" ref="L14" si="7">C14+E14+G14+H14+J14+K14</f>
        <v>20820</v>
      </c>
      <c r="M14" s="17">
        <f>L14*6</f>
        <v>124920</v>
      </c>
      <c r="N14" s="4">
        <v>12000</v>
      </c>
      <c r="O14" s="10">
        <v>4950</v>
      </c>
      <c r="P14" s="7">
        <v>35980</v>
      </c>
      <c r="Q14" s="7"/>
      <c r="R14" s="17">
        <f t="shared" ref="R14" si="8">SUM(M14:Q14)</f>
        <v>177850</v>
      </c>
    </row>
    <row r="15" spans="1:27" ht="17.25" customHeight="1" x14ac:dyDescent="0.25">
      <c r="A15" s="6" t="s">
        <v>14</v>
      </c>
      <c r="B15" s="7">
        <v>1</v>
      </c>
      <c r="C15" s="10">
        <v>4300</v>
      </c>
      <c r="D15" s="7"/>
      <c r="E15" s="7"/>
      <c r="F15" s="7">
        <v>30</v>
      </c>
      <c r="G15" s="16">
        <f>(C15+E15)*30/100</f>
        <v>1290</v>
      </c>
      <c r="H15" s="16">
        <f t="shared" si="0"/>
        <v>2795</v>
      </c>
      <c r="I15" s="7">
        <v>100</v>
      </c>
      <c r="J15" s="16">
        <f t="shared" si="3"/>
        <v>8385</v>
      </c>
      <c r="K15" s="4">
        <v>1000</v>
      </c>
      <c r="L15" s="17">
        <f t="shared" si="4"/>
        <v>17770</v>
      </c>
      <c r="M15" s="17">
        <f t="shared" si="1"/>
        <v>195470</v>
      </c>
      <c r="N15" s="4">
        <v>12000</v>
      </c>
      <c r="O15" s="10">
        <v>4300</v>
      </c>
      <c r="P15" s="7">
        <v>33000</v>
      </c>
      <c r="Q15" s="7"/>
      <c r="R15" s="17">
        <f t="shared" ref="R15:R16" si="9">SUM(M15:Q15)</f>
        <v>244770</v>
      </c>
    </row>
    <row r="16" spans="1:27" ht="17.25" customHeight="1" x14ac:dyDescent="0.25">
      <c r="A16" s="6" t="s">
        <v>14</v>
      </c>
      <c r="B16" s="7">
        <v>1</v>
      </c>
      <c r="C16" s="10">
        <v>4300</v>
      </c>
      <c r="D16" s="7"/>
      <c r="E16" s="7"/>
      <c r="F16" s="7">
        <v>20</v>
      </c>
      <c r="G16" s="16">
        <f>SUM((C16+E16)*20/100)</f>
        <v>860</v>
      </c>
      <c r="H16" s="16">
        <f t="shared" si="0"/>
        <v>2580</v>
      </c>
      <c r="I16" s="7">
        <v>100</v>
      </c>
      <c r="J16" s="16">
        <f t="shared" si="3"/>
        <v>7740</v>
      </c>
      <c r="K16" s="4">
        <v>1000</v>
      </c>
      <c r="L16" s="17">
        <f t="shared" si="4"/>
        <v>16480</v>
      </c>
      <c r="M16" s="17">
        <f t="shared" si="1"/>
        <v>181280</v>
      </c>
      <c r="N16" s="4">
        <v>12000</v>
      </c>
      <c r="O16" s="10">
        <v>4300</v>
      </c>
      <c r="P16" s="7">
        <v>33000</v>
      </c>
      <c r="Q16" s="7">
        <v>10000</v>
      </c>
      <c r="R16" s="17">
        <f t="shared" si="9"/>
        <v>240580</v>
      </c>
    </row>
    <row r="17" spans="1:19" ht="17.25" customHeight="1" x14ac:dyDescent="0.25">
      <c r="A17" s="6" t="s">
        <v>14</v>
      </c>
      <c r="B17" s="7">
        <v>1</v>
      </c>
      <c r="C17" s="10">
        <v>4300</v>
      </c>
      <c r="D17" s="7"/>
      <c r="E17" s="7"/>
      <c r="F17" s="7"/>
      <c r="G17" s="16"/>
      <c r="H17" s="16">
        <f t="shared" si="0"/>
        <v>2150</v>
      </c>
      <c r="I17" s="7">
        <v>100</v>
      </c>
      <c r="J17" s="16">
        <f t="shared" si="3"/>
        <v>6450</v>
      </c>
      <c r="K17" s="4">
        <v>3500</v>
      </c>
      <c r="L17" s="17">
        <f t="shared" si="4"/>
        <v>16400</v>
      </c>
      <c r="M17" s="17">
        <f t="shared" si="1"/>
        <v>180400</v>
      </c>
      <c r="N17" s="4">
        <v>12000</v>
      </c>
      <c r="O17" s="10">
        <v>4300</v>
      </c>
      <c r="P17" s="7">
        <v>33000</v>
      </c>
      <c r="Q17" s="7"/>
      <c r="R17" s="17">
        <f t="shared" si="2"/>
        <v>229700</v>
      </c>
    </row>
    <row r="18" spans="1:19" x14ac:dyDescent="0.25">
      <c r="A18" s="18"/>
      <c r="B18" s="17">
        <f>SUM(B9:B17)</f>
        <v>9</v>
      </c>
      <c r="C18" s="32">
        <f>SUM(C9:C17)</f>
        <v>49680</v>
      </c>
      <c r="D18" s="19"/>
      <c r="E18" s="17">
        <f>SUM(E9:E17)</f>
        <v>1750</v>
      </c>
      <c r="F18" s="17"/>
      <c r="G18" s="17">
        <f>SUM(G9:G17)</f>
        <v>8879</v>
      </c>
      <c r="H18" s="17">
        <f>SUM(H9:H17)</f>
        <v>30154.5</v>
      </c>
      <c r="I18" s="17"/>
      <c r="J18" s="17">
        <f t="shared" ref="J18:R18" si="10">SUM(J9:J17)</f>
        <v>90463.5</v>
      </c>
      <c r="K18" s="17">
        <f t="shared" si="10"/>
        <v>29000</v>
      </c>
      <c r="L18" s="17">
        <f t="shared" si="10"/>
        <v>209927</v>
      </c>
      <c r="M18" s="17">
        <f t="shared" si="10"/>
        <v>2205097</v>
      </c>
      <c r="N18" s="17">
        <f t="shared" si="10"/>
        <v>122000</v>
      </c>
      <c r="O18" s="17">
        <f t="shared" si="10"/>
        <v>49680</v>
      </c>
      <c r="P18" s="17">
        <f t="shared" si="10"/>
        <v>333980</v>
      </c>
      <c r="Q18" s="17">
        <f t="shared" si="10"/>
        <v>20000</v>
      </c>
      <c r="R18" s="17">
        <f t="shared" si="10"/>
        <v>2730757</v>
      </c>
    </row>
    <row r="19" spans="1:19" x14ac:dyDescent="0.25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1" spans="1:19" ht="16.5" x14ac:dyDescent="0.2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 t="s">
        <v>20</v>
      </c>
      <c r="M21" s="30"/>
      <c r="N21" s="30"/>
      <c r="S21" s="22"/>
    </row>
    <row r="22" spans="1:19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3"/>
      <c r="Q22" s="23"/>
      <c r="R22" s="24"/>
    </row>
    <row r="23" spans="1:19" ht="14.4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/>
      <c r="Q23" s="20"/>
      <c r="R23" s="20"/>
    </row>
  </sheetData>
  <mergeCells count="17">
    <mergeCell ref="I7:J7"/>
    <mergeCell ref="K7:K8"/>
    <mergeCell ref="L7:L8"/>
    <mergeCell ref="M7:M8"/>
    <mergeCell ref="N1:R1"/>
    <mergeCell ref="A4:R4"/>
    <mergeCell ref="A7:A8"/>
    <mergeCell ref="B7:B8"/>
    <mergeCell ref="C7:C8"/>
    <mergeCell ref="D7:E7"/>
    <mergeCell ref="F7:G7"/>
    <mergeCell ref="N7:N8"/>
    <mergeCell ref="O7:O8"/>
    <mergeCell ref="P7:P8"/>
    <mergeCell ref="Q7:Q8"/>
    <mergeCell ref="R7:R8"/>
    <mergeCell ref="H7:H8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допов.до штат. прав.</vt:lpstr>
      <vt:lpstr>'допов.до штат. прав.'!Область_печати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2023-06-26T08:18:28Z</dcterms:modified>
</cp:coreProperties>
</file>