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МОЇ ДОКУМЕНТИ\СЕССИИ\РІШЕННЯ СЕСІЙ VІІІ СКЛИКАННЯ\30 сесія __23.06.23\НА ДРУК\"/>
    </mc:Choice>
  </mc:AlternateContent>
  <bookViews>
    <workbookView xWindow="0" yWindow="0" windowWidth="20490" windowHeight="70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40" i="1" l="1"/>
  <c r="L40" i="1" s="1"/>
  <c r="H41" i="1"/>
  <c r="K41" i="1" s="1"/>
  <c r="H42" i="1"/>
  <c r="L42" i="1" s="1"/>
  <c r="H39" i="1"/>
  <c r="L39" i="1" s="1"/>
  <c r="H37" i="1"/>
  <c r="K37" i="1" s="1"/>
  <c r="H36" i="1"/>
  <c r="K36" i="1" s="1"/>
  <c r="H13" i="1"/>
  <c r="L13" i="1" s="1"/>
  <c r="H14" i="1"/>
  <c r="L14" i="1" s="1"/>
  <c r="H15" i="1"/>
  <c r="K15" i="1" s="1"/>
  <c r="H16" i="1"/>
  <c r="K16" i="1" s="1"/>
  <c r="H17" i="1"/>
  <c r="L17" i="1" s="1"/>
  <c r="H18" i="1"/>
  <c r="K18" i="1" s="1"/>
  <c r="H19" i="1"/>
  <c r="K19" i="1" s="1"/>
  <c r="H20" i="1"/>
  <c r="K20" i="1" s="1"/>
  <c r="H21" i="1"/>
  <c r="L21" i="1" s="1"/>
  <c r="H22" i="1"/>
  <c r="K22" i="1" s="1"/>
  <c r="H23" i="1"/>
  <c r="L23" i="1" s="1"/>
  <c r="H24" i="1"/>
  <c r="L24" i="1" s="1"/>
  <c r="H25" i="1"/>
  <c r="R25" i="1" s="1"/>
  <c r="H26" i="1"/>
  <c r="K26" i="1" s="1"/>
  <c r="H27" i="1"/>
  <c r="L27" i="1" s="1"/>
  <c r="H28" i="1"/>
  <c r="L28" i="1" s="1"/>
  <c r="H29" i="1"/>
  <c r="L29" i="1" s="1"/>
  <c r="H30" i="1"/>
  <c r="L30" i="1" s="1"/>
  <c r="H31" i="1"/>
  <c r="L31" i="1" s="1"/>
  <c r="H32" i="1"/>
  <c r="L32" i="1" s="1"/>
  <c r="H33" i="1"/>
  <c r="L33" i="1" s="1"/>
  <c r="H34" i="1"/>
  <c r="L34" i="1" s="1"/>
  <c r="H12" i="1"/>
  <c r="K12" i="1" s="1"/>
  <c r="Q43" i="1"/>
  <c r="E43" i="1"/>
  <c r="P42" i="1"/>
  <c r="O42" i="1"/>
  <c r="J42" i="1"/>
  <c r="P41" i="1"/>
  <c r="J41" i="1"/>
  <c r="P40" i="1"/>
  <c r="O40" i="1"/>
  <c r="O43" i="1" s="1"/>
  <c r="J40" i="1"/>
  <c r="P39" i="1"/>
  <c r="O39" i="1"/>
  <c r="J39" i="1"/>
  <c r="Q38" i="1"/>
  <c r="E38" i="1"/>
  <c r="P37" i="1"/>
  <c r="J37" i="1"/>
  <c r="R38" i="1"/>
  <c r="P36" i="1"/>
  <c r="O36" i="1"/>
  <c r="O38" i="1" s="1"/>
  <c r="J36" i="1"/>
  <c r="Q35" i="1"/>
  <c r="E35" i="1"/>
  <c r="P34" i="1"/>
  <c r="O34" i="1"/>
  <c r="J34" i="1"/>
  <c r="P33" i="1"/>
  <c r="J33" i="1"/>
  <c r="P32" i="1"/>
  <c r="J32" i="1"/>
  <c r="P31" i="1"/>
  <c r="J31" i="1"/>
  <c r="P29" i="1"/>
  <c r="J29" i="1"/>
  <c r="P28" i="1"/>
  <c r="J28" i="1"/>
  <c r="P27" i="1"/>
  <c r="J27" i="1"/>
  <c r="P26" i="1"/>
  <c r="O26" i="1"/>
  <c r="J26" i="1"/>
  <c r="P25" i="1"/>
  <c r="J25" i="1"/>
  <c r="P24" i="1"/>
  <c r="O24" i="1"/>
  <c r="J24" i="1"/>
  <c r="P23" i="1"/>
  <c r="P22" i="1"/>
  <c r="O22" i="1"/>
  <c r="J22" i="1"/>
  <c r="P21" i="1"/>
  <c r="O21" i="1"/>
  <c r="J21" i="1"/>
  <c r="P20" i="1"/>
  <c r="O20" i="1"/>
  <c r="J20" i="1"/>
  <c r="P19" i="1"/>
  <c r="O19" i="1"/>
  <c r="J19" i="1"/>
  <c r="P18" i="1"/>
  <c r="J18" i="1"/>
  <c r="P17" i="1"/>
  <c r="J17" i="1"/>
  <c r="P16" i="1"/>
  <c r="J16" i="1"/>
  <c r="P15" i="1"/>
  <c r="O15" i="1"/>
  <c r="J15" i="1"/>
  <c r="P14" i="1"/>
  <c r="J14" i="1"/>
  <c r="P13" i="1"/>
  <c r="J13" i="1"/>
  <c r="P12" i="1"/>
  <c r="O12" i="1"/>
  <c r="J12" i="1"/>
  <c r="M14" i="1" l="1"/>
  <c r="N14" i="1" s="1"/>
  <c r="S14" i="1" s="1"/>
  <c r="M34" i="1"/>
  <c r="N34" i="1" s="1"/>
  <c r="S34" i="1" s="1"/>
  <c r="K33" i="1"/>
  <c r="M33" i="1" s="1"/>
  <c r="N33" i="1" s="1"/>
  <c r="S33" i="1" s="1"/>
  <c r="K25" i="1"/>
  <c r="K17" i="1"/>
  <c r="M17" i="1" s="1"/>
  <c r="N17" i="1" s="1"/>
  <c r="S17" i="1" s="1"/>
  <c r="K42" i="1"/>
  <c r="M42" i="1" s="1"/>
  <c r="N42" i="1" s="1"/>
  <c r="S42" i="1" s="1"/>
  <c r="L19" i="1"/>
  <c r="M19" i="1" s="1"/>
  <c r="N19" i="1" s="1"/>
  <c r="S19" i="1" s="1"/>
  <c r="L22" i="1"/>
  <c r="M22" i="1" s="1"/>
  <c r="N22" i="1" s="1"/>
  <c r="S22" i="1" s="1"/>
  <c r="R34" i="1"/>
  <c r="J43" i="1"/>
  <c r="K30" i="1"/>
  <c r="K14" i="1"/>
  <c r="L12" i="1"/>
  <c r="L18" i="1"/>
  <c r="M18" i="1" s="1"/>
  <c r="N18" i="1" s="1"/>
  <c r="S18" i="1" s="1"/>
  <c r="L26" i="1"/>
  <c r="M26" i="1" s="1"/>
  <c r="N26" i="1" s="1"/>
  <c r="S26" i="1" s="1"/>
  <c r="R27" i="1"/>
  <c r="M12" i="1"/>
  <c r="N12" i="1" s="1"/>
  <c r="S12" i="1" s="1"/>
  <c r="M37" i="1"/>
  <c r="N37" i="1" s="1"/>
  <c r="S37" i="1" s="1"/>
  <c r="K29" i="1"/>
  <c r="M29" i="1" s="1"/>
  <c r="N29" i="1" s="1"/>
  <c r="S29" i="1" s="1"/>
  <c r="K21" i="1"/>
  <c r="M21" i="1" s="1"/>
  <c r="N21" i="1" s="1"/>
  <c r="S21" i="1" s="1"/>
  <c r="K13" i="1"/>
  <c r="M13" i="1" s="1"/>
  <c r="N13" i="1" s="1"/>
  <c r="S13" i="1" s="1"/>
  <c r="L15" i="1"/>
  <c r="M15" i="1" s="1"/>
  <c r="N15" i="1" s="1"/>
  <c r="S15" i="1" s="1"/>
  <c r="L25" i="1"/>
  <c r="M25" i="1" s="1"/>
  <c r="N25" i="1" s="1"/>
  <c r="S25" i="1" s="1"/>
  <c r="R12" i="1"/>
  <c r="R26" i="1"/>
  <c r="K34" i="1"/>
  <c r="K39" i="1"/>
  <c r="M39" i="1" s="1"/>
  <c r="L37" i="1"/>
  <c r="R24" i="1"/>
  <c r="H43" i="1"/>
  <c r="L41" i="1"/>
  <c r="M41" i="1" s="1"/>
  <c r="N41" i="1" s="1"/>
  <c r="S41" i="1" s="1"/>
  <c r="H38" i="1"/>
  <c r="L36" i="1"/>
  <c r="H35" i="1"/>
  <c r="K31" i="1"/>
  <c r="M31" i="1" s="1"/>
  <c r="N31" i="1" s="1"/>
  <c r="S31" i="1" s="1"/>
  <c r="K27" i="1"/>
  <c r="M27" i="1" s="1"/>
  <c r="N27" i="1" s="1"/>
  <c r="S27" i="1" s="1"/>
  <c r="K23" i="1"/>
  <c r="K40" i="1"/>
  <c r="M40" i="1" s="1"/>
  <c r="N40" i="1" s="1"/>
  <c r="S40" i="1" s="1"/>
  <c r="L20" i="1"/>
  <c r="M20" i="1" s="1"/>
  <c r="N20" i="1" s="1"/>
  <c r="S20" i="1" s="1"/>
  <c r="L16" i="1"/>
  <c r="M16" i="1" s="1"/>
  <c r="N16" i="1" s="1"/>
  <c r="S16" i="1" s="1"/>
  <c r="P38" i="1"/>
  <c r="K32" i="1"/>
  <c r="M32" i="1" s="1"/>
  <c r="N32" i="1" s="1"/>
  <c r="S32" i="1" s="1"/>
  <c r="K28" i="1"/>
  <c r="M28" i="1" s="1"/>
  <c r="N28" i="1" s="1"/>
  <c r="S28" i="1" s="1"/>
  <c r="K24" i="1"/>
  <c r="M24" i="1" s="1"/>
  <c r="N24" i="1" s="1"/>
  <c r="S24" i="1" s="1"/>
  <c r="K38" i="1"/>
  <c r="P43" i="1"/>
  <c r="J23" i="1"/>
  <c r="M23" i="1" s="1"/>
  <c r="N23" i="1" s="1"/>
  <c r="S23" i="1" s="1"/>
  <c r="J38" i="1"/>
  <c r="E44" i="1"/>
  <c r="Q44" i="1"/>
  <c r="O23" i="1"/>
  <c r="O35" i="1" s="1"/>
  <c r="O44" i="1" s="1"/>
  <c r="J30" i="1"/>
  <c r="P30" i="1"/>
  <c r="P35" i="1" s="1"/>
  <c r="P44" i="1" s="1"/>
  <c r="K43" i="1" l="1"/>
  <c r="K35" i="1"/>
  <c r="N39" i="1"/>
  <c r="M43" i="1"/>
  <c r="L35" i="1"/>
  <c r="L38" i="1"/>
  <c r="M36" i="1"/>
  <c r="L43" i="1"/>
  <c r="L44" i="1" s="1"/>
  <c r="J35" i="1"/>
  <c r="J44" i="1" s="1"/>
  <c r="M30" i="1"/>
  <c r="N30" i="1" s="1"/>
  <c r="H44" i="1"/>
  <c r="K44" i="1"/>
  <c r="R43" i="1"/>
  <c r="R35" i="1"/>
  <c r="N43" i="1" l="1"/>
  <c r="S39" i="1"/>
  <c r="M38" i="1"/>
  <c r="N36" i="1"/>
  <c r="S36" i="1" s="1"/>
  <c r="M35" i="1"/>
  <c r="N35" i="1"/>
  <c r="R44" i="1"/>
  <c r="S43" i="1"/>
  <c r="S35" i="1"/>
  <c r="M44" i="1" l="1"/>
  <c r="N38" i="1"/>
  <c r="N44" i="1" s="1"/>
  <c r="S38" i="1"/>
  <c r="S44" i="1" s="1"/>
  <c r="S45" i="1" s="1"/>
</calcChain>
</file>

<file path=xl/comments1.xml><?xml version="1.0" encoding="utf-8"?>
<comments xmlns="http://schemas.openxmlformats.org/spreadsheetml/2006/main">
  <authors>
    <author>Пользователь</author>
    <author>Пользователь Windows</author>
  </authors>
  <commentList>
    <comment ref="E29" authorId="0" shapeId="0">
      <text>
        <r>
          <rPr>
            <sz val="9"/>
            <color indexed="81"/>
            <rFont val="Tahoma"/>
            <family val="2"/>
            <charset val="204"/>
          </rPr>
          <t xml:space="preserve">7 небо (Далакова)
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2 - Авангард
1 - 7 небо
</t>
        </r>
      </text>
    </comment>
    <comment ref="E32" authorId="1" shapeId="0">
      <text>
        <r>
          <rPr>
            <sz val="9"/>
            <color indexed="81"/>
            <rFont val="Tahoma"/>
            <charset val="1"/>
          </rPr>
          <t xml:space="preserve">1- 7 небо Одіночкін
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  <charset val="204"/>
          </rPr>
          <t>2 - Авангард
1 - 7 небо (Далаков ЗСУ)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Пользователь:
Радісне Красовський
Завідувач філіалу
</t>
        </r>
      </text>
    </comment>
    <comment ref="E36" authorId="1" shapeId="0">
      <text>
        <r>
          <rPr>
            <sz val="9"/>
            <color indexed="81"/>
            <rFont val="Tahoma"/>
            <charset val="1"/>
          </rPr>
          <t xml:space="preserve">2- декретні
Шелестюк
Бурлакова
</t>
        </r>
      </text>
    </comment>
    <comment ref="E40" authorId="1" shapeId="0">
      <text>
        <r>
          <rPr>
            <b/>
            <sz val="9"/>
            <color indexed="81"/>
            <rFont val="Tahoma"/>
            <charset val="1"/>
          </rPr>
          <t xml:space="preserve">1 - Селіванова
0,5 - Широченко
 </t>
        </r>
      </text>
    </comment>
  </commentList>
</comments>
</file>

<file path=xl/sharedStrings.xml><?xml version="1.0" encoding="utf-8"?>
<sst xmlns="http://schemas.openxmlformats.org/spreadsheetml/2006/main" count="61" uniqueCount="54">
  <si>
    <t>Штатний розпис на 2023 рік</t>
  </si>
  <si>
    <t>№</t>
  </si>
  <si>
    <t xml:space="preserve">Назва структурного підрозділу </t>
  </si>
  <si>
    <t>Кількість</t>
  </si>
  <si>
    <t>Тарифний розряд</t>
  </si>
  <si>
    <t>Матеріальна допомога</t>
  </si>
  <si>
    <t>День Перемоги над нацизмом у Другій світовій війні</t>
  </si>
  <si>
    <t>Всього фонд оплати праці на 2023</t>
  </si>
  <si>
    <t>та посада</t>
  </si>
  <si>
    <t>штатних</t>
  </si>
  <si>
    <t>посадовий оклад</t>
  </si>
  <si>
    <t>сума доплати по стажу</t>
  </si>
  <si>
    <t>надбавка по кол. Договору 50%</t>
  </si>
  <si>
    <t>посад</t>
  </si>
  <si>
    <t>% стаж</t>
  </si>
  <si>
    <t>Соц.Побутова</t>
  </si>
  <si>
    <t>на оздоровлення</t>
  </si>
  <si>
    <t>Директор</t>
  </si>
  <si>
    <t>Головний Бухгалтер</t>
  </si>
  <si>
    <t>Бухгалтер</t>
  </si>
  <si>
    <t>Завідувач майстерні (художньої)</t>
  </si>
  <si>
    <t>Завідуючий господарством</t>
  </si>
  <si>
    <t>Інженер з охорони праці</t>
  </si>
  <si>
    <t>Звукооператор</t>
  </si>
  <si>
    <t>Бібліотекар</t>
  </si>
  <si>
    <t>Художник</t>
  </si>
  <si>
    <t>Керівник студії</t>
  </si>
  <si>
    <t>Керівник духового оркестру</t>
  </si>
  <si>
    <t>Технік-оператор</t>
  </si>
  <si>
    <t>Акомпаніатор</t>
  </si>
  <si>
    <t>Костюмер</t>
  </si>
  <si>
    <t>Діловод</t>
  </si>
  <si>
    <t>Адміністратор</t>
  </si>
  <si>
    <t xml:space="preserve">Прибиральник </t>
  </si>
  <si>
    <t>Підсобний робітник</t>
  </si>
  <si>
    <t>Сторож</t>
  </si>
  <si>
    <t>Начальник відділу з основних видів діяльності</t>
  </si>
  <si>
    <t>Разом "Будинок культури та відпочику"</t>
  </si>
  <si>
    <t>Разом "Будинок культури Радісне"</t>
  </si>
  <si>
    <t>Керівник студії (Самеляк Т.М.)</t>
  </si>
  <si>
    <t>Разом "Будинок культури Хлібодарське"</t>
  </si>
  <si>
    <t>Всього</t>
  </si>
  <si>
    <t>Фотокореспондент</t>
  </si>
  <si>
    <t>Центр культурних послуг  Авангардівської селищної ради</t>
  </si>
  <si>
    <t>посадовий оклад з урахуванням штатних одиниць</t>
  </si>
  <si>
    <t>щомісячна премія</t>
  </si>
  <si>
    <t>фонд оплати праці на місяць</t>
  </si>
  <si>
    <t>Фонд оплати  квітень-грудень 2023</t>
  </si>
  <si>
    <t>премії</t>
  </si>
  <si>
    <t>мін з/п з 01.01.2023 р. - 6700,00 (1 тарифний розряд - 2893,00 грн)</t>
  </si>
  <si>
    <t>Додаток 2 до рішення Авангардівської селищної ради</t>
  </si>
  <si>
    <t>Секретар ради</t>
  </si>
  <si>
    <t>Валентина ЩУР</t>
  </si>
  <si>
    <t>від 23.06.2023 №2022-Ⅷ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</si>
</sst>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1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/>
    <xf numFmtId="2" fontId="6" fillId="0" borderId="0" xfId="0" applyNumberFormat="1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5" fillId="0" borderId="0" xfId="0" applyFont="1" applyFill="1"/>
    <xf numFmtId="2" fontId="4" fillId="0" borderId="0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workbookViewId="0">
      <selection activeCell="S45" sqref="S45"/>
    </sheetView>
  </sheetViews>
  <sheetFormatPr defaultColWidth="11.42578125" defaultRowHeight="12.75" x14ac:dyDescent="0.2"/>
  <cols>
    <col min="1" max="1" width="6.42578125" style="1" customWidth="1"/>
    <col min="2" max="2" width="6.7109375" style="1" customWidth="1"/>
    <col min="3" max="3" width="7.42578125" style="1" customWidth="1"/>
    <col min="4" max="4" width="14.42578125" style="1" customWidth="1"/>
    <col min="5" max="5" width="9.5703125" style="1" customWidth="1"/>
    <col min="6" max="6" width="9.140625" style="1" customWidth="1"/>
    <col min="7" max="8" width="9.7109375" style="1" customWidth="1"/>
    <col min="9" max="9" width="7.28515625" style="1" customWidth="1"/>
    <col min="10" max="10" width="9" style="1" customWidth="1"/>
    <col min="11" max="11" width="8.85546875" style="1" customWidth="1"/>
    <col min="12" max="13" width="10.42578125" style="1" customWidth="1"/>
    <col min="14" max="14" width="11.85546875" style="1" customWidth="1"/>
    <col min="15" max="15" width="9.28515625" style="1" customWidth="1"/>
    <col min="16" max="16" width="9.7109375" style="1" customWidth="1"/>
    <col min="17" max="17" width="6" style="1" hidden="1" customWidth="1"/>
    <col min="18" max="18" width="9.7109375" style="1" customWidth="1"/>
    <col min="19" max="19" width="11.28515625" style="1" customWidth="1"/>
    <col min="20" max="16384" width="11.42578125" style="1"/>
  </cols>
  <sheetData>
    <row r="1" spans="1:19" x14ac:dyDescent="0.2">
      <c r="N1" s="1" t="s">
        <v>50</v>
      </c>
    </row>
    <row r="2" spans="1:19" x14ac:dyDescent="0.2">
      <c r="N2" s="1" t="s">
        <v>53</v>
      </c>
    </row>
    <row r="3" spans="1:19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9" ht="15.75" x14ac:dyDescent="0.25">
      <c r="A4" s="2"/>
      <c r="B4" s="2"/>
      <c r="C4" s="2"/>
      <c r="D4" s="2"/>
      <c r="E4" s="2"/>
      <c r="F4" s="2"/>
      <c r="G4" s="2"/>
      <c r="H4" s="2"/>
      <c r="K4" s="2"/>
      <c r="L4" s="2"/>
      <c r="M4" s="2"/>
      <c r="N4" s="2"/>
      <c r="O4" s="2"/>
    </row>
    <row r="5" spans="1:19" ht="15.75" x14ac:dyDescent="0.25">
      <c r="F5" s="25" t="s">
        <v>0</v>
      </c>
      <c r="G5" s="22"/>
      <c r="H5" s="22"/>
      <c r="I5" s="22"/>
      <c r="J5" s="22"/>
      <c r="K5" s="2"/>
      <c r="L5" s="2"/>
      <c r="M5" s="2"/>
      <c r="N5" s="2"/>
      <c r="O5" s="2"/>
      <c r="P5" s="2"/>
      <c r="Q5" s="2"/>
      <c r="S5" s="3"/>
    </row>
    <row r="6" spans="1:19" ht="15.75" x14ac:dyDescent="0.25">
      <c r="E6" s="24" t="s">
        <v>43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9" x14ac:dyDescent="0.2">
      <c r="F7" s="29" t="s">
        <v>49</v>
      </c>
    </row>
    <row r="9" spans="1:19" ht="15" customHeight="1" x14ac:dyDescent="0.2">
      <c r="A9" s="31" t="s">
        <v>1</v>
      </c>
      <c r="B9" s="34" t="s">
        <v>2</v>
      </c>
      <c r="C9" s="35"/>
      <c r="D9" s="36"/>
      <c r="E9" s="4" t="s">
        <v>3</v>
      </c>
      <c r="F9" s="37" t="s">
        <v>4</v>
      </c>
      <c r="G9" s="40" t="s">
        <v>10</v>
      </c>
      <c r="H9" s="41" t="s">
        <v>44</v>
      </c>
      <c r="I9" s="26"/>
      <c r="J9" s="26"/>
      <c r="K9" s="27"/>
      <c r="L9" s="28"/>
      <c r="M9" s="41" t="s">
        <v>46</v>
      </c>
      <c r="N9" s="40" t="s">
        <v>47</v>
      </c>
      <c r="O9" s="51" t="s">
        <v>5</v>
      </c>
      <c r="P9" s="52"/>
      <c r="Q9" s="44" t="s">
        <v>6</v>
      </c>
      <c r="R9" s="41" t="s">
        <v>48</v>
      </c>
      <c r="S9" s="44" t="s">
        <v>7</v>
      </c>
    </row>
    <row r="10" spans="1:19" ht="12.75" customHeight="1" x14ac:dyDescent="0.2">
      <c r="A10" s="32"/>
      <c r="B10" s="47" t="s">
        <v>8</v>
      </c>
      <c r="C10" s="47"/>
      <c r="D10" s="48"/>
      <c r="E10" s="5" t="s">
        <v>9</v>
      </c>
      <c r="F10" s="38"/>
      <c r="G10" s="40"/>
      <c r="H10" s="42"/>
      <c r="I10" s="4"/>
      <c r="J10" s="37" t="s">
        <v>11</v>
      </c>
      <c r="K10" s="37" t="s">
        <v>12</v>
      </c>
      <c r="L10" s="44" t="s">
        <v>45</v>
      </c>
      <c r="M10" s="42"/>
      <c r="N10" s="40"/>
      <c r="O10" s="6"/>
      <c r="P10" s="6"/>
      <c r="Q10" s="45"/>
      <c r="R10" s="42"/>
      <c r="S10" s="45"/>
    </row>
    <row r="11" spans="1:19" ht="38.25" x14ac:dyDescent="0.2">
      <c r="A11" s="33"/>
      <c r="B11" s="49"/>
      <c r="C11" s="49"/>
      <c r="D11" s="50"/>
      <c r="E11" s="7" t="s">
        <v>13</v>
      </c>
      <c r="F11" s="39"/>
      <c r="G11" s="40"/>
      <c r="H11" s="43"/>
      <c r="I11" s="7" t="s">
        <v>14</v>
      </c>
      <c r="J11" s="39"/>
      <c r="K11" s="39"/>
      <c r="L11" s="46"/>
      <c r="M11" s="43"/>
      <c r="N11" s="40"/>
      <c r="O11" s="8" t="s">
        <v>15</v>
      </c>
      <c r="P11" s="8" t="s">
        <v>16</v>
      </c>
      <c r="Q11" s="46"/>
      <c r="R11" s="43"/>
      <c r="S11" s="46"/>
    </row>
    <row r="12" spans="1:19" ht="13.5" customHeight="1" x14ac:dyDescent="0.2">
      <c r="A12" s="9">
        <v>1</v>
      </c>
      <c r="B12" s="53" t="s">
        <v>17</v>
      </c>
      <c r="C12" s="54"/>
      <c r="D12" s="55"/>
      <c r="E12" s="9">
        <v>1</v>
      </c>
      <c r="F12" s="10">
        <v>13</v>
      </c>
      <c r="G12" s="11">
        <v>6567</v>
      </c>
      <c r="H12" s="11">
        <f>G12*E12</f>
        <v>6567</v>
      </c>
      <c r="I12" s="12"/>
      <c r="J12" s="13">
        <f>G12*I12%</f>
        <v>0</v>
      </c>
      <c r="K12" s="13">
        <f>H12*50%</f>
        <v>3283.5</v>
      </c>
      <c r="L12" s="13">
        <f>H12*2</f>
        <v>13134</v>
      </c>
      <c r="M12" s="13">
        <f>L12+K12+H12</f>
        <v>22984.5</v>
      </c>
      <c r="N12" s="13">
        <f>M12*9</f>
        <v>206860.5</v>
      </c>
      <c r="O12" s="13">
        <f>G12*E12</f>
        <v>6567</v>
      </c>
      <c r="P12" s="13">
        <f>G12*E12</f>
        <v>6567</v>
      </c>
      <c r="Q12" s="13">
        <v>0</v>
      </c>
      <c r="R12" s="13">
        <f>H12*6</f>
        <v>39402</v>
      </c>
      <c r="S12" s="14">
        <f>N12+O12+P12+R12</f>
        <v>259396.5</v>
      </c>
    </row>
    <row r="13" spans="1:19" ht="13.5" customHeight="1" x14ac:dyDescent="0.2">
      <c r="A13" s="9">
        <v>2</v>
      </c>
      <c r="B13" s="53" t="s">
        <v>18</v>
      </c>
      <c r="C13" s="56"/>
      <c r="D13" s="57"/>
      <c r="E13" s="9">
        <v>1</v>
      </c>
      <c r="F13" s="10">
        <v>12</v>
      </c>
      <c r="G13" s="11">
        <v>5910</v>
      </c>
      <c r="H13" s="11">
        <f t="shared" ref="H13:H34" si="0">G13*E13</f>
        <v>5910</v>
      </c>
      <c r="I13" s="13"/>
      <c r="J13" s="13">
        <f t="shared" ref="J13:J34" si="1">G13*I13%</f>
        <v>0</v>
      </c>
      <c r="K13" s="13">
        <f t="shared" ref="K13:K34" si="2">H13*50%</f>
        <v>2955</v>
      </c>
      <c r="L13" s="13">
        <f>H13*2</f>
        <v>11820</v>
      </c>
      <c r="M13" s="13">
        <f t="shared" ref="M13:M14" si="3">L13+K13+H13</f>
        <v>20685</v>
      </c>
      <c r="N13" s="13">
        <f t="shared" ref="N13:N34" si="4">M13*9</f>
        <v>186165</v>
      </c>
      <c r="O13" s="13"/>
      <c r="P13" s="13">
        <f t="shared" ref="P13:P34" si="5">G13*E13</f>
        <v>5910</v>
      </c>
      <c r="Q13" s="13">
        <v>0</v>
      </c>
      <c r="R13" s="13">
        <v>30073</v>
      </c>
      <c r="S13" s="14">
        <f t="shared" ref="S13:S34" si="6">N13+O13+P13+R13</f>
        <v>222148</v>
      </c>
    </row>
    <row r="14" spans="1:19" ht="13.5" customHeight="1" x14ac:dyDescent="0.2">
      <c r="A14" s="9">
        <v>3</v>
      </c>
      <c r="B14" s="53" t="s">
        <v>19</v>
      </c>
      <c r="C14" s="54"/>
      <c r="D14" s="55"/>
      <c r="E14" s="9">
        <v>1</v>
      </c>
      <c r="F14" s="9">
        <v>9</v>
      </c>
      <c r="G14" s="13">
        <v>5005</v>
      </c>
      <c r="H14" s="11">
        <f t="shared" si="0"/>
        <v>5005</v>
      </c>
      <c r="I14" s="13"/>
      <c r="J14" s="13">
        <f t="shared" si="1"/>
        <v>0</v>
      </c>
      <c r="K14" s="13">
        <f t="shared" si="2"/>
        <v>2502.5</v>
      </c>
      <c r="L14" s="13">
        <f>H14*1</f>
        <v>5005</v>
      </c>
      <c r="M14" s="13">
        <f t="shared" si="3"/>
        <v>12512.5</v>
      </c>
      <c r="N14" s="13">
        <f t="shared" si="4"/>
        <v>112612.5</v>
      </c>
      <c r="O14" s="13"/>
      <c r="P14" s="13">
        <f t="shared" si="5"/>
        <v>5005</v>
      </c>
      <c r="Q14" s="13">
        <v>0</v>
      </c>
      <c r="R14" s="13">
        <v>10010</v>
      </c>
      <c r="S14" s="14">
        <f t="shared" si="6"/>
        <v>127627.5</v>
      </c>
    </row>
    <row r="15" spans="1:19" ht="13.5" customHeight="1" x14ac:dyDescent="0.2">
      <c r="A15" s="9">
        <v>5</v>
      </c>
      <c r="B15" s="53" t="s">
        <v>20</v>
      </c>
      <c r="C15" s="54"/>
      <c r="D15" s="55"/>
      <c r="E15" s="9">
        <v>1</v>
      </c>
      <c r="F15" s="9">
        <v>9</v>
      </c>
      <c r="G15" s="13">
        <v>5005</v>
      </c>
      <c r="H15" s="11">
        <f t="shared" si="0"/>
        <v>5005</v>
      </c>
      <c r="I15" s="13">
        <v>20</v>
      </c>
      <c r="J15" s="13">
        <f t="shared" si="1"/>
        <v>1001</v>
      </c>
      <c r="K15" s="13">
        <f t="shared" si="2"/>
        <v>2502.5</v>
      </c>
      <c r="L15" s="13">
        <f t="shared" ref="L15:L20" si="7">H15*1</f>
        <v>5005</v>
      </c>
      <c r="M15" s="13">
        <f>L15+K15+H15+J15</f>
        <v>13513.5</v>
      </c>
      <c r="N15" s="13">
        <f t="shared" si="4"/>
        <v>121621.5</v>
      </c>
      <c r="O15" s="13">
        <f t="shared" ref="O15:O23" si="8">G15*E15</f>
        <v>5005</v>
      </c>
      <c r="P15" s="13">
        <f t="shared" si="5"/>
        <v>5005</v>
      </c>
      <c r="Q15" s="13">
        <v>0</v>
      </c>
      <c r="R15" s="13">
        <v>20020</v>
      </c>
      <c r="S15" s="14">
        <f t="shared" si="6"/>
        <v>151651.5</v>
      </c>
    </row>
    <row r="16" spans="1:19" ht="13.5" customHeight="1" x14ac:dyDescent="0.2">
      <c r="A16" s="9">
        <v>6</v>
      </c>
      <c r="B16" s="53" t="s">
        <v>21</v>
      </c>
      <c r="C16" s="54"/>
      <c r="D16" s="55"/>
      <c r="E16" s="9">
        <v>1</v>
      </c>
      <c r="F16" s="9">
        <v>8</v>
      </c>
      <c r="G16" s="13">
        <v>4745</v>
      </c>
      <c r="H16" s="11">
        <f t="shared" si="0"/>
        <v>4745</v>
      </c>
      <c r="I16" s="13"/>
      <c r="J16" s="13">
        <f t="shared" si="1"/>
        <v>0</v>
      </c>
      <c r="K16" s="13">
        <f t="shared" si="2"/>
        <v>2372.5</v>
      </c>
      <c r="L16" s="13">
        <f t="shared" si="7"/>
        <v>4745</v>
      </c>
      <c r="M16" s="13">
        <f t="shared" ref="M16:M34" si="9">L16+K16+H16+J16</f>
        <v>11862.5</v>
      </c>
      <c r="N16" s="13">
        <f t="shared" si="4"/>
        <v>106762.5</v>
      </c>
      <c r="O16" s="13"/>
      <c r="P16" s="13">
        <f t="shared" si="5"/>
        <v>4745</v>
      </c>
      <c r="Q16" s="13">
        <v>0</v>
      </c>
      <c r="R16" s="13">
        <v>18980</v>
      </c>
      <c r="S16" s="14">
        <f t="shared" si="6"/>
        <v>130487.5</v>
      </c>
    </row>
    <row r="17" spans="1:19" ht="13.5" customHeight="1" x14ac:dyDescent="0.2">
      <c r="A17" s="9">
        <v>7</v>
      </c>
      <c r="B17" s="53" t="s">
        <v>22</v>
      </c>
      <c r="C17" s="54"/>
      <c r="D17" s="55"/>
      <c r="E17" s="9">
        <v>1</v>
      </c>
      <c r="F17" s="9">
        <v>8</v>
      </c>
      <c r="G17" s="13">
        <v>4745</v>
      </c>
      <c r="H17" s="11">
        <f t="shared" si="0"/>
        <v>4745</v>
      </c>
      <c r="I17" s="13"/>
      <c r="J17" s="13">
        <f t="shared" si="1"/>
        <v>0</v>
      </c>
      <c r="K17" s="13">
        <f t="shared" si="2"/>
        <v>2372.5</v>
      </c>
      <c r="L17" s="13">
        <f t="shared" si="7"/>
        <v>4745</v>
      </c>
      <c r="M17" s="13">
        <f t="shared" si="9"/>
        <v>11862.5</v>
      </c>
      <c r="N17" s="13">
        <f t="shared" si="4"/>
        <v>106762.5</v>
      </c>
      <c r="O17" s="13"/>
      <c r="P17" s="13">
        <f t="shared" si="5"/>
        <v>4745</v>
      </c>
      <c r="Q17" s="13"/>
      <c r="R17" s="13">
        <v>18980</v>
      </c>
      <c r="S17" s="14">
        <f t="shared" si="6"/>
        <v>130487.5</v>
      </c>
    </row>
    <row r="18" spans="1:19" ht="13.5" customHeight="1" x14ac:dyDescent="0.2">
      <c r="A18" s="9">
        <v>8</v>
      </c>
      <c r="B18" s="53" t="s">
        <v>23</v>
      </c>
      <c r="C18" s="54"/>
      <c r="D18" s="55"/>
      <c r="E18" s="9">
        <v>1</v>
      </c>
      <c r="F18" s="9">
        <v>8</v>
      </c>
      <c r="G18" s="13">
        <v>4745</v>
      </c>
      <c r="H18" s="11">
        <f t="shared" si="0"/>
        <v>4745</v>
      </c>
      <c r="I18" s="13"/>
      <c r="J18" s="13">
        <f t="shared" si="1"/>
        <v>0</v>
      </c>
      <c r="K18" s="13">
        <f t="shared" si="2"/>
        <v>2372.5</v>
      </c>
      <c r="L18" s="13">
        <f t="shared" si="7"/>
        <v>4745</v>
      </c>
      <c r="M18" s="13">
        <f t="shared" si="9"/>
        <v>11862.5</v>
      </c>
      <c r="N18" s="13">
        <f t="shared" si="4"/>
        <v>106762.5</v>
      </c>
      <c r="O18" s="13"/>
      <c r="P18" s="13">
        <f t="shared" si="5"/>
        <v>4745</v>
      </c>
      <c r="Q18" s="13">
        <v>0</v>
      </c>
      <c r="R18" s="13">
        <v>18980</v>
      </c>
      <c r="S18" s="14">
        <f t="shared" si="6"/>
        <v>130487.5</v>
      </c>
    </row>
    <row r="19" spans="1:19" ht="13.5" customHeight="1" x14ac:dyDescent="0.2">
      <c r="A19" s="9">
        <v>9</v>
      </c>
      <c r="B19" s="53" t="s">
        <v>24</v>
      </c>
      <c r="C19" s="56"/>
      <c r="D19" s="57"/>
      <c r="E19" s="9">
        <v>1</v>
      </c>
      <c r="F19" s="9">
        <v>8</v>
      </c>
      <c r="G19" s="13">
        <v>4745</v>
      </c>
      <c r="H19" s="11">
        <f t="shared" si="0"/>
        <v>4745</v>
      </c>
      <c r="I19" s="13"/>
      <c r="J19" s="13">
        <f t="shared" si="1"/>
        <v>0</v>
      </c>
      <c r="K19" s="13">
        <f t="shared" si="2"/>
        <v>2372.5</v>
      </c>
      <c r="L19" s="13">
        <f t="shared" si="7"/>
        <v>4745</v>
      </c>
      <c r="M19" s="13">
        <f t="shared" si="9"/>
        <v>11862.5</v>
      </c>
      <c r="N19" s="13">
        <f t="shared" si="4"/>
        <v>106762.5</v>
      </c>
      <c r="O19" s="13">
        <f t="shared" si="8"/>
        <v>4745</v>
      </c>
      <c r="P19" s="13">
        <f t="shared" si="5"/>
        <v>4745</v>
      </c>
      <c r="Q19" s="13">
        <v>0</v>
      </c>
      <c r="R19" s="13">
        <v>18980</v>
      </c>
      <c r="S19" s="14">
        <f t="shared" si="6"/>
        <v>135232.5</v>
      </c>
    </row>
    <row r="20" spans="1:19" ht="13.5" customHeight="1" x14ac:dyDescent="0.2">
      <c r="A20" s="9">
        <v>10</v>
      </c>
      <c r="B20" s="53" t="s">
        <v>25</v>
      </c>
      <c r="C20" s="54"/>
      <c r="D20" s="55"/>
      <c r="E20" s="9">
        <v>1</v>
      </c>
      <c r="F20" s="9">
        <v>7</v>
      </c>
      <c r="G20" s="13">
        <v>4456</v>
      </c>
      <c r="H20" s="11">
        <f t="shared" si="0"/>
        <v>4456</v>
      </c>
      <c r="I20" s="12">
        <v>10</v>
      </c>
      <c r="J20" s="13">
        <f t="shared" si="1"/>
        <v>445.6</v>
      </c>
      <c r="K20" s="13">
        <f t="shared" si="2"/>
        <v>2228</v>
      </c>
      <c r="L20" s="13">
        <f t="shared" si="7"/>
        <v>4456</v>
      </c>
      <c r="M20" s="13">
        <f t="shared" si="9"/>
        <v>11585.6</v>
      </c>
      <c r="N20" s="13">
        <f t="shared" si="4"/>
        <v>104270.40000000001</v>
      </c>
      <c r="O20" s="13">
        <f t="shared" si="8"/>
        <v>4456</v>
      </c>
      <c r="P20" s="13">
        <f t="shared" si="5"/>
        <v>4456</v>
      </c>
      <c r="Q20" s="13">
        <v>0</v>
      </c>
      <c r="R20" s="13">
        <v>17824</v>
      </c>
      <c r="S20" s="14">
        <f t="shared" si="6"/>
        <v>131006.40000000001</v>
      </c>
    </row>
    <row r="21" spans="1:19" ht="13.5" customHeight="1" x14ac:dyDescent="0.2">
      <c r="A21" s="9">
        <v>11</v>
      </c>
      <c r="B21" s="53" t="s">
        <v>26</v>
      </c>
      <c r="C21" s="54"/>
      <c r="D21" s="55"/>
      <c r="E21" s="9">
        <v>6</v>
      </c>
      <c r="F21" s="9">
        <v>7</v>
      </c>
      <c r="G21" s="13">
        <v>4456</v>
      </c>
      <c r="H21" s="11">
        <f t="shared" si="0"/>
        <v>26736</v>
      </c>
      <c r="I21" s="13"/>
      <c r="J21" s="13">
        <f t="shared" si="1"/>
        <v>0</v>
      </c>
      <c r="K21" s="13">
        <f t="shared" si="2"/>
        <v>13368</v>
      </c>
      <c r="L21" s="13">
        <f>H21*1</f>
        <v>26736</v>
      </c>
      <c r="M21" s="13">
        <f t="shared" si="9"/>
        <v>66840</v>
      </c>
      <c r="N21" s="13">
        <f t="shared" si="4"/>
        <v>601560</v>
      </c>
      <c r="O21" s="13">
        <f t="shared" si="8"/>
        <v>26736</v>
      </c>
      <c r="P21" s="13">
        <f t="shared" si="5"/>
        <v>26736</v>
      </c>
      <c r="Q21" s="13">
        <v>0</v>
      </c>
      <c r="R21" s="13">
        <v>106944</v>
      </c>
      <c r="S21" s="14">
        <f t="shared" si="6"/>
        <v>761976</v>
      </c>
    </row>
    <row r="22" spans="1:19" ht="13.5" customHeight="1" x14ac:dyDescent="0.2">
      <c r="A22" s="9">
        <v>12</v>
      </c>
      <c r="B22" s="53" t="s">
        <v>26</v>
      </c>
      <c r="C22" s="54"/>
      <c r="D22" s="55"/>
      <c r="E22" s="9">
        <v>1</v>
      </c>
      <c r="F22" s="9">
        <v>7</v>
      </c>
      <c r="G22" s="13">
        <v>4456</v>
      </c>
      <c r="H22" s="11">
        <f t="shared" si="0"/>
        <v>4456</v>
      </c>
      <c r="I22" s="12">
        <v>10</v>
      </c>
      <c r="J22" s="13">
        <f t="shared" si="1"/>
        <v>445.6</v>
      </c>
      <c r="K22" s="13">
        <f t="shared" si="2"/>
        <v>2228</v>
      </c>
      <c r="L22" s="13">
        <f>H22*1</f>
        <v>4456</v>
      </c>
      <c r="M22" s="13">
        <f t="shared" si="9"/>
        <v>11585.6</v>
      </c>
      <c r="N22" s="13">
        <f t="shared" si="4"/>
        <v>104270.40000000001</v>
      </c>
      <c r="O22" s="13">
        <f t="shared" si="8"/>
        <v>4456</v>
      </c>
      <c r="P22" s="13">
        <f t="shared" si="5"/>
        <v>4456</v>
      </c>
      <c r="Q22" s="13">
        <v>0</v>
      </c>
      <c r="R22" s="13">
        <v>17824</v>
      </c>
      <c r="S22" s="14">
        <f t="shared" si="6"/>
        <v>131006.40000000001</v>
      </c>
    </row>
    <row r="23" spans="1:19" ht="13.5" customHeight="1" x14ac:dyDescent="0.2">
      <c r="A23" s="9">
        <v>13</v>
      </c>
      <c r="B23" s="53" t="s">
        <v>26</v>
      </c>
      <c r="C23" s="54"/>
      <c r="D23" s="55"/>
      <c r="E23" s="9">
        <v>0.5</v>
      </c>
      <c r="F23" s="9">
        <v>7</v>
      </c>
      <c r="G23" s="13">
        <v>4456</v>
      </c>
      <c r="H23" s="11">
        <f t="shared" si="0"/>
        <v>2228</v>
      </c>
      <c r="I23" s="13"/>
      <c r="J23" s="13">
        <f t="shared" si="1"/>
        <v>0</v>
      </c>
      <c r="K23" s="13">
        <f t="shared" si="2"/>
        <v>1114</v>
      </c>
      <c r="L23" s="13">
        <f>H23*1</f>
        <v>2228</v>
      </c>
      <c r="M23" s="13">
        <f t="shared" si="9"/>
        <v>5570</v>
      </c>
      <c r="N23" s="13">
        <f t="shared" si="4"/>
        <v>50130</v>
      </c>
      <c r="O23" s="13">
        <f t="shared" si="8"/>
        <v>2228</v>
      </c>
      <c r="P23" s="13">
        <f t="shared" si="5"/>
        <v>2228</v>
      </c>
      <c r="Q23" s="13">
        <v>0</v>
      </c>
      <c r="R23" s="13">
        <v>8912</v>
      </c>
      <c r="S23" s="14">
        <f t="shared" si="6"/>
        <v>63498</v>
      </c>
    </row>
    <row r="24" spans="1:19" ht="13.5" customHeight="1" x14ac:dyDescent="0.2">
      <c r="A24" s="9">
        <v>14</v>
      </c>
      <c r="B24" s="53" t="s">
        <v>27</v>
      </c>
      <c r="C24" s="54"/>
      <c r="D24" s="55"/>
      <c r="E24" s="9">
        <v>1</v>
      </c>
      <c r="F24" s="9">
        <v>7</v>
      </c>
      <c r="G24" s="13">
        <v>4456</v>
      </c>
      <c r="H24" s="11">
        <f t="shared" si="0"/>
        <v>4456</v>
      </c>
      <c r="I24" s="13"/>
      <c r="J24" s="13">
        <f>G24*I24%</f>
        <v>0</v>
      </c>
      <c r="K24" s="13">
        <f t="shared" si="2"/>
        <v>2228</v>
      </c>
      <c r="L24" s="13">
        <f t="shared" ref="L24:L27" si="10">H24*1</f>
        <v>4456</v>
      </c>
      <c r="M24" s="13">
        <f t="shared" si="9"/>
        <v>11140</v>
      </c>
      <c r="N24" s="13">
        <f t="shared" si="4"/>
        <v>100260</v>
      </c>
      <c r="O24" s="13">
        <f>G24</f>
        <v>4456</v>
      </c>
      <c r="P24" s="13">
        <f t="shared" si="5"/>
        <v>4456</v>
      </c>
      <c r="Q24" s="13">
        <v>0</v>
      </c>
      <c r="R24" s="13">
        <f>H24*4</f>
        <v>17824</v>
      </c>
      <c r="S24" s="14">
        <f t="shared" si="6"/>
        <v>126996</v>
      </c>
    </row>
    <row r="25" spans="1:19" ht="13.5" customHeight="1" x14ac:dyDescent="0.2">
      <c r="A25" s="9">
        <v>15</v>
      </c>
      <c r="B25" s="53" t="s">
        <v>28</v>
      </c>
      <c r="C25" s="54"/>
      <c r="D25" s="55"/>
      <c r="E25" s="9">
        <v>1</v>
      </c>
      <c r="F25" s="9">
        <v>7</v>
      </c>
      <c r="G25" s="13">
        <v>4456</v>
      </c>
      <c r="H25" s="11">
        <f t="shared" si="0"/>
        <v>4456</v>
      </c>
      <c r="I25" s="13"/>
      <c r="J25" s="13">
        <f>G25*I25%</f>
        <v>0</v>
      </c>
      <c r="K25" s="13">
        <f t="shared" si="2"/>
        <v>2228</v>
      </c>
      <c r="L25" s="13">
        <f t="shared" si="10"/>
        <v>4456</v>
      </c>
      <c r="M25" s="13">
        <f t="shared" si="9"/>
        <v>11140</v>
      </c>
      <c r="N25" s="13">
        <f t="shared" si="4"/>
        <v>100260</v>
      </c>
      <c r="O25" s="13"/>
      <c r="P25" s="13">
        <f t="shared" si="5"/>
        <v>4456</v>
      </c>
      <c r="Q25" s="13">
        <v>0</v>
      </c>
      <c r="R25" s="13">
        <f t="shared" ref="R25:R34" si="11">H25*4</f>
        <v>17824</v>
      </c>
      <c r="S25" s="14">
        <f t="shared" si="6"/>
        <v>122540</v>
      </c>
    </row>
    <row r="26" spans="1:19" ht="13.5" customHeight="1" x14ac:dyDescent="0.2">
      <c r="A26" s="9">
        <v>16</v>
      </c>
      <c r="B26" s="53" t="s">
        <v>29</v>
      </c>
      <c r="C26" s="56"/>
      <c r="D26" s="57"/>
      <c r="E26" s="9">
        <v>1</v>
      </c>
      <c r="F26" s="9">
        <v>7</v>
      </c>
      <c r="G26" s="13">
        <v>4456</v>
      </c>
      <c r="H26" s="11">
        <f t="shared" si="0"/>
        <v>4456</v>
      </c>
      <c r="I26" s="13"/>
      <c r="J26" s="13">
        <f>G26*I26%</f>
        <v>0</v>
      </c>
      <c r="K26" s="13">
        <f t="shared" si="2"/>
        <v>2228</v>
      </c>
      <c r="L26" s="13">
        <f t="shared" si="10"/>
        <v>4456</v>
      </c>
      <c r="M26" s="13">
        <f t="shared" si="9"/>
        <v>11140</v>
      </c>
      <c r="N26" s="13">
        <f t="shared" si="4"/>
        <v>100260</v>
      </c>
      <c r="O26" s="13">
        <f>G26</f>
        <v>4456</v>
      </c>
      <c r="P26" s="13">
        <f t="shared" si="5"/>
        <v>4456</v>
      </c>
      <c r="Q26" s="13">
        <v>0</v>
      </c>
      <c r="R26" s="13">
        <f t="shared" si="11"/>
        <v>17824</v>
      </c>
      <c r="S26" s="14">
        <f t="shared" si="6"/>
        <v>126996</v>
      </c>
    </row>
    <row r="27" spans="1:19" ht="13.5" customHeight="1" x14ac:dyDescent="0.2">
      <c r="A27" s="9">
        <v>17</v>
      </c>
      <c r="B27" s="53" t="s">
        <v>30</v>
      </c>
      <c r="C27" s="54"/>
      <c r="D27" s="55"/>
      <c r="E27" s="9">
        <v>1</v>
      </c>
      <c r="F27" s="9">
        <v>6</v>
      </c>
      <c r="G27" s="13">
        <v>4195</v>
      </c>
      <c r="H27" s="11">
        <f t="shared" si="0"/>
        <v>4195</v>
      </c>
      <c r="I27" s="13"/>
      <c r="J27" s="13">
        <f t="shared" si="1"/>
        <v>0</v>
      </c>
      <c r="K27" s="13">
        <f t="shared" si="2"/>
        <v>2097.5</v>
      </c>
      <c r="L27" s="13">
        <f t="shared" si="10"/>
        <v>4195</v>
      </c>
      <c r="M27" s="13">
        <f t="shared" si="9"/>
        <v>10487.5</v>
      </c>
      <c r="N27" s="13">
        <f t="shared" si="4"/>
        <v>94387.5</v>
      </c>
      <c r="O27" s="13"/>
      <c r="P27" s="13">
        <f t="shared" si="5"/>
        <v>4195</v>
      </c>
      <c r="Q27" s="13">
        <v>0</v>
      </c>
      <c r="R27" s="13">
        <f t="shared" si="11"/>
        <v>16780</v>
      </c>
      <c r="S27" s="14">
        <f t="shared" si="6"/>
        <v>115362.5</v>
      </c>
    </row>
    <row r="28" spans="1:19" ht="13.5" customHeight="1" x14ac:dyDescent="0.2">
      <c r="A28" s="9">
        <v>18</v>
      </c>
      <c r="B28" s="53" t="s">
        <v>31</v>
      </c>
      <c r="C28" s="56"/>
      <c r="D28" s="57"/>
      <c r="E28" s="9">
        <v>1</v>
      </c>
      <c r="F28" s="9">
        <v>5</v>
      </c>
      <c r="G28" s="13">
        <v>3934</v>
      </c>
      <c r="H28" s="11">
        <f t="shared" si="0"/>
        <v>3934</v>
      </c>
      <c r="I28" s="13"/>
      <c r="J28" s="13">
        <f>G28*I28%</f>
        <v>0</v>
      </c>
      <c r="K28" s="13">
        <f t="shared" si="2"/>
        <v>1967</v>
      </c>
      <c r="L28" s="13">
        <f>H28*1</f>
        <v>3934</v>
      </c>
      <c r="M28" s="13">
        <f t="shared" si="9"/>
        <v>9835</v>
      </c>
      <c r="N28" s="13">
        <f t="shared" si="4"/>
        <v>88515</v>
      </c>
      <c r="O28" s="13"/>
      <c r="P28" s="13">
        <f t="shared" si="5"/>
        <v>3934</v>
      </c>
      <c r="Q28" s="13">
        <v>0</v>
      </c>
      <c r="R28" s="13">
        <v>23604</v>
      </c>
      <c r="S28" s="14">
        <f t="shared" si="6"/>
        <v>116053</v>
      </c>
    </row>
    <row r="29" spans="1:19" ht="13.5" customHeight="1" x14ac:dyDescent="0.2">
      <c r="A29" s="9">
        <v>19</v>
      </c>
      <c r="B29" s="53" t="s">
        <v>32</v>
      </c>
      <c r="C29" s="54"/>
      <c r="D29" s="55"/>
      <c r="E29" s="9">
        <v>1</v>
      </c>
      <c r="F29" s="9">
        <v>5</v>
      </c>
      <c r="G29" s="13">
        <v>3934</v>
      </c>
      <c r="H29" s="11">
        <f t="shared" si="0"/>
        <v>3934</v>
      </c>
      <c r="I29" s="13"/>
      <c r="J29" s="13">
        <f>G29*I29%</f>
        <v>0</v>
      </c>
      <c r="K29" s="13">
        <f t="shared" si="2"/>
        <v>1967</v>
      </c>
      <c r="L29" s="13">
        <f t="shared" ref="L29:L34" si="12">H29*1</f>
        <v>3934</v>
      </c>
      <c r="M29" s="13">
        <f t="shared" si="9"/>
        <v>9835</v>
      </c>
      <c r="N29" s="13">
        <f t="shared" si="4"/>
        <v>88515</v>
      </c>
      <c r="O29" s="13"/>
      <c r="P29" s="13">
        <f>G29*E29</f>
        <v>3934</v>
      </c>
      <c r="Q29" s="13">
        <v>0</v>
      </c>
      <c r="R29" s="13">
        <v>19670</v>
      </c>
      <c r="S29" s="14">
        <f t="shared" si="6"/>
        <v>112119</v>
      </c>
    </row>
    <row r="30" spans="1:19" ht="13.5" customHeight="1" x14ac:dyDescent="0.2">
      <c r="A30" s="9">
        <v>20</v>
      </c>
      <c r="B30" s="53" t="s">
        <v>42</v>
      </c>
      <c r="C30" s="54"/>
      <c r="D30" s="55"/>
      <c r="E30" s="9">
        <v>0.5</v>
      </c>
      <c r="F30" s="9">
        <v>5</v>
      </c>
      <c r="G30" s="13">
        <v>3934</v>
      </c>
      <c r="H30" s="11">
        <f t="shared" si="0"/>
        <v>1967</v>
      </c>
      <c r="I30" s="13"/>
      <c r="J30" s="13">
        <f>G30*I30%</f>
        <v>0</v>
      </c>
      <c r="K30" s="13">
        <f t="shared" si="2"/>
        <v>983.5</v>
      </c>
      <c r="L30" s="13">
        <f t="shared" si="12"/>
        <v>1967</v>
      </c>
      <c r="M30" s="13">
        <f t="shared" si="9"/>
        <v>4917.5</v>
      </c>
      <c r="N30" s="13">
        <f t="shared" si="4"/>
        <v>44257.5</v>
      </c>
      <c r="O30" s="13"/>
      <c r="P30" s="13">
        <f>G30*E30</f>
        <v>1967</v>
      </c>
      <c r="Q30" s="13">
        <v>1</v>
      </c>
      <c r="R30" s="13">
        <v>11802</v>
      </c>
      <c r="S30" s="14">
        <v>58027.5</v>
      </c>
    </row>
    <row r="31" spans="1:19" ht="13.5" customHeight="1" x14ac:dyDescent="0.2">
      <c r="A31" s="9">
        <v>21</v>
      </c>
      <c r="B31" s="53" t="s">
        <v>33</v>
      </c>
      <c r="C31" s="54"/>
      <c r="D31" s="55"/>
      <c r="E31" s="9">
        <v>3</v>
      </c>
      <c r="F31" s="9">
        <v>2</v>
      </c>
      <c r="G31" s="13">
        <v>3153</v>
      </c>
      <c r="H31" s="11">
        <f t="shared" si="0"/>
        <v>9459</v>
      </c>
      <c r="I31" s="13"/>
      <c r="J31" s="13">
        <f t="shared" si="1"/>
        <v>0</v>
      </c>
      <c r="K31" s="13">
        <f t="shared" si="2"/>
        <v>4729.5</v>
      </c>
      <c r="L31" s="13">
        <f t="shared" si="12"/>
        <v>9459</v>
      </c>
      <c r="M31" s="13">
        <f t="shared" si="9"/>
        <v>23647.5</v>
      </c>
      <c r="N31" s="13">
        <f t="shared" si="4"/>
        <v>212827.5</v>
      </c>
      <c r="O31" s="13"/>
      <c r="P31" s="13">
        <f t="shared" si="5"/>
        <v>9459</v>
      </c>
      <c r="Q31" s="13">
        <v>0</v>
      </c>
      <c r="R31" s="13">
        <v>37836</v>
      </c>
      <c r="S31" s="14">
        <f t="shared" si="6"/>
        <v>260122.5</v>
      </c>
    </row>
    <row r="32" spans="1:19" ht="13.5" customHeight="1" x14ac:dyDescent="0.2">
      <c r="A32" s="9">
        <v>22</v>
      </c>
      <c r="B32" s="53" t="s">
        <v>34</v>
      </c>
      <c r="C32" s="54"/>
      <c r="D32" s="55"/>
      <c r="E32" s="9">
        <v>1</v>
      </c>
      <c r="F32" s="9">
        <v>1</v>
      </c>
      <c r="G32" s="13">
        <v>2893</v>
      </c>
      <c r="H32" s="11">
        <f t="shared" si="0"/>
        <v>2893</v>
      </c>
      <c r="I32" s="13"/>
      <c r="J32" s="13">
        <f t="shared" si="1"/>
        <v>0</v>
      </c>
      <c r="K32" s="13">
        <f t="shared" si="2"/>
        <v>1446.5</v>
      </c>
      <c r="L32" s="13">
        <f t="shared" si="12"/>
        <v>2893</v>
      </c>
      <c r="M32" s="13">
        <f t="shared" si="9"/>
        <v>7232.5</v>
      </c>
      <c r="N32" s="13">
        <f t="shared" si="4"/>
        <v>65092.5</v>
      </c>
      <c r="O32" s="13"/>
      <c r="P32" s="13">
        <f t="shared" si="5"/>
        <v>2893</v>
      </c>
      <c r="Q32" s="13">
        <v>0</v>
      </c>
      <c r="R32" s="13">
        <v>17358</v>
      </c>
      <c r="S32" s="14">
        <f t="shared" si="6"/>
        <v>85343.5</v>
      </c>
    </row>
    <row r="33" spans="1:19" ht="13.5" customHeight="1" x14ac:dyDescent="0.2">
      <c r="A33" s="9">
        <v>23</v>
      </c>
      <c r="B33" s="53" t="s">
        <v>35</v>
      </c>
      <c r="C33" s="56"/>
      <c r="D33" s="57"/>
      <c r="E33" s="9">
        <v>3</v>
      </c>
      <c r="F33" s="9">
        <v>1</v>
      </c>
      <c r="G33" s="13">
        <v>2893</v>
      </c>
      <c r="H33" s="11">
        <f t="shared" si="0"/>
        <v>8679</v>
      </c>
      <c r="I33" s="13"/>
      <c r="J33" s="13">
        <f t="shared" si="1"/>
        <v>0</v>
      </c>
      <c r="K33" s="13">
        <f t="shared" si="2"/>
        <v>4339.5</v>
      </c>
      <c r="L33" s="13">
        <f t="shared" si="12"/>
        <v>8679</v>
      </c>
      <c r="M33" s="13">
        <f t="shared" si="9"/>
        <v>21697.5</v>
      </c>
      <c r="N33" s="13">
        <f t="shared" si="4"/>
        <v>195277.5</v>
      </c>
      <c r="O33" s="13"/>
      <c r="P33" s="13">
        <f t="shared" si="5"/>
        <v>8679</v>
      </c>
      <c r="Q33" s="13">
        <v>0</v>
      </c>
      <c r="R33" s="13">
        <v>52074</v>
      </c>
      <c r="S33" s="14">
        <f t="shared" si="6"/>
        <v>256030.5</v>
      </c>
    </row>
    <row r="34" spans="1:19" ht="13.5" customHeight="1" x14ac:dyDescent="0.2">
      <c r="A34" s="9">
        <v>24</v>
      </c>
      <c r="B34" s="15"/>
      <c r="C34" s="16"/>
      <c r="D34" s="17" t="s">
        <v>36</v>
      </c>
      <c r="E34" s="9">
        <v>1</v>
      </c>
      <c r="F34" s="9">
        <v>11</v>
      </c>
      <c r="G34" s="13">
        <v>5699</v>
      </c>
      <c r="H34" s="11">
        <f t="shared" si="0"/>
        <v>5699</v>
      </c>
      <c r="I34" s="12">
        <v>20</v>
      </c>
      <c r="J34" s="13">
        <f t="shared" si="1"/>
        <v>1139.8</v>
      </c>
      <c r="K34" s="13">
        <f t="shared" si="2"/>
        <v>2849.5</v>
      </c>
      <c r="L34" s="13">
        <f t="shared" si="12"/>
        <v>5699</v>
      </c>
      <c r="M34" s="13">
        <f t="shared" si="9"/>
        <v>15387.3</v>
      </c>
      <c r="N34" s="13">
        <f t="shared" si="4"/>
        <v>138485.69999999998</v>
      </c>
      <c r="O34" s="13">
        <f>G34*E34</f>
        <v>5699</v>
      </c>
      <c r="P34" s="13">
        <f t="shared" si="5"/>
        <v>5699</v>
      </c>
      <c r="Q34" s="13">
        <v>0</v>
      </c>
      <c r="R34" s="13">
        <f t="shared" si="11"/>
        <v>22796</v>
      </c>
      <c r="S34" s="14">
        <f t="shared" si="6"/>
        <v>172679.69999999998</v>
      </c>
    </row>
    <row r="35" spans="1:19" ht="13.5" customHeight="1" x14ac:dyDescent="0.2">
      <c r="A35" s="53" t="s">
        <v>37</v>
      </c>
      <c r="B35" s="54"/>
      <c r="C35" s="54"/>
      <c r="D35" s="55"/>
      <c r="E35" s="9">
        <f>SUM(E12:E34)</f>
        <v>31</v>
      </c>
      <c r="F35" s="9"/>
      <c r="G35" s="13"/>
      <c r="H35" s="13">
        <f>SUM(H12:H34)</f>
        <v>133471</v>
      </c>
      <c r="I35" s="13"/>
      <c r="J35" s="13">
        <f t="shared" ref="J35:S35" si="13">SUM(J12:J34)</f>
        <v>3032</v>
      </c>
      <c r="K35" s="13">
        <f t="shared" si="13"/>
        <v>66735.5</v>
      </c>
      <c r="L35" s="13">
        <f>SUM(L12:L34)</f>
        <v>145948</v>
      </c>
      <c r="M35" s="13">
        <f>SUM(M12:M34)</f>
        <v>349186.5</v>
      </c>
      <c r="N35" s="13">
        <f t="shared" si="13"/>
        <v>3142678.5</v>
      </c>
      <c r="O35" s="13">
        <f t="shared" si="13"/>
        <v>68804</v>
      </c>
      <c r="P35" s="13">
        <f t="shared" si="13"/>
        <v>133471</v>
      </c>
      <c r="Q35" s="13">
        <f t="shared" si="13"/>
        <v>1</v>
      </c>
      <c r="R35" s="13">
        <f t="shared" si="13"/>
        <v>582321</v>
      </c>
      <c r="S35" s="14">
        <f t="shared" si="13"/>
        <v>3927275.5</v>
      </c>
    </row>
    <row r="36" spans="1:19" ht="13.5" customHeight="1" x14ac:dyDescent="0.2">
      <c r="A36" s="9">
        <v>25</v>
      </c>
      <c r="B36" s="53" t="s">
        <v>26</v>
      </c>
      <c r="C36" s="56"/>
      <c r="D36" s="57"/>
      <c r="E36" s="9">
        <v>2</v>
      </c>
      <c r="F36" s="9">
        <v>7</v>
      </c>
      <c r="G36" s="13">
        <v>4456</v>
      </c>
      <c r="H36" s="13">
        <f>G36*E36</f>
        <v>8912</v>
      </c>
      <c r="I36" s="13"/>
      <c r="J36" s="13">
        <f t="shared" ref="J36:J41" si="14">G36*I36%</f>
        <v>0</v>
      </c>
      <c r="K36" s="13">
        <f>H36*50%</f>
        <v>4456</v>
      </c>
      <c r="L36" s="13">
        <f>H36*1</f>
        <v>8912</v>
      </c>
      <c r="M36" s="13">
        <f>L36+K36+J36+H36</f>
        <v>22280</v>
      </c>
      <c r="N36" s="13">
        <f>M36*9</f>
        <v>200520</v>
      </c>
      <c r="O36" s="13">
        <f>G36*E36</f>
        <v>8912</v>
      </c>
      <c r="P36" s="13">
        <f>G36*E36</f>
        <v>8912</v>
      </c>
      <c r="Q36" s="13">
        <v>0</v>
      </c>
      <c r="R36" s="13">
        <v>35648</v>
      </c>
      <c r="S36" s="14">
        <f>R36+Q36+P36+O36+N36</f>
        <v>253992</v>
      </c>
    </row>
    <row r="37" spans="1:19" ht="13.5" customHeight="1" x14ac:dyDescent="0.2">
      <c r="A37" s="9">
        <v>26</v>
      </c>
      <c r="B37" s="53" t="s">
        <v>33</v>
      </c>
      <c r="C37" s="54"/>
      <c r="D37" s="55"/>
      <c r="E37" s="9">
        <v>1</v>
      </c>
      <c r="F37" s="9">
        <v>2</v>
      </c>
      <c r="G37" s="13">
        <v>3153</v>
      </c>
      <c r="H37" s="13">
        <f>G37*E37</f>
        <v>3153</v>
      </c>
      <c r="I37" s="13"/>
      <c r="J37" s="13">
        <f t="shared" si="14"/>
        <v>0</v>
      </c>
      <c r="K37" s="13">
        <f>H37*50%</f>
        <v>1576.5</v>
      </c>
      <c r="L37" s="13">
        <f>H37*1</f>
        <v>3153</v>
      </c>
      <c r="M37" s="13">
        <f>L37+K37+J37+H37</f>
        <v>7882.5</v>
      </c>
      <c r="N37" s="13">
        <f>M37*9</f>
        <v>70942.5</v>
      </c>
      <c r="O37" s="13"/>
      <c r="P37" s="13">
        <f>G37*E37</f>
        <v>3153</v>
      </c>
      <c r="Q37" s="13">
        <v>0</v>
      </c>
      <c r="R37" s="13">
        <v>12612</v>
      </c>
      <c r="S37" s="14">
        <f>R37+Q37+P37+O37+N37</f>
        <v>86707.5</v>
      </c>
    </row>
    <row r="38" spans="1:19" ht="13.5" customHeight="1" x14ac:dyDescent="0.2">
      <c r="A38" s="53" t="s">
        <v>38</v>
      </c>
      <c r="B38" s="54"/>
      <c r="C38" s="54"/>
      <c r="D38" s="55"/>
      <c r="E38" s="9">
        <f>SUM(E36:E37)</f>
        <v>3</v>
      </c>
      <c r="F38" s="9"/>
      <c r="G38" s="13"/>
      <c r="H38" s="13">
        <f>SUM(H36:H37)</f>
        <v>12065</v>
      </c>
      <c r="I38" s="13"/>
      <c r="J38" s="13">
        <f t="shared" ref="J38:S38" si="15">SUM(J36:J37)</f>
        <v>0</v>
      </c>
      <c r="K38" s="13">
        <f t="shared" si="15"/>
        <v>6032.5</v>
      </c>
      <c r="L38" s="13">
        <f>SUM(L36:L37)</f>
        <v>12065</v>
      </c>
      <c r="M38" s="13">
        <f>SUM(M36:M37)</f>
        <v>30162.5</v>
      </c>
      <c r="N38" s="13">
        <f t="shared" si="15"/>
        <v>271462.5</v>
      </c>
      <c r="O38" s="13">
        <f t="shared" si="15"/>
        <v>8912</v>
      </c>
      <c r="P38" s="13">
        <f t="shared" si="15"/>
        <v>12065</v>
      </c>
      <c r="Q38" s="13">
        <f t="shared" si="15"/>
        <v>0</v>
      </c>
      <c r="R38" s="13">
        <f t="shared" si="15"/>
        <v>48260</v>
      </c>
      <c r="S38" s="14">
        <f t="shared" si="15"/>
        <v>340699.5</v>
      </c>
    </row>
    <row r="39" spans="1:19" ht="13.5" customHeight="1" x14ac:dyDescent="0.2">
      <c r="A39" s="9">
        <v>27</v>
      </c>
      <c r="B39" s="53" t="s">
        <v>39</v>
      </c>
      <c r="C39" s="56"/>
      <c r="D39" s="57"/>
      <c r="E39" s="9">
        <v>1</v>
      </c>
      <c r="F39" s="9">
        <v>10</v>
      </c>
      <c r="G39" s="13">
        <v>5265</v>
      </c>
      <c r="H39" s="13">
        <f>G39*E39</f>
        <v>5265</v>
      </c>
      <c r="I39" s="12">
        <v>30</v>
      </c>
      <c r="J39" s="13">
        <f t="shared" si="14"/>
        <v>1579.5</v>
      </c>
      <c r="K39" s="13">
        <f>H39*50%</f>
        <v>2632.5</v>
      </c>
      <c r="L39" s="13">
        <f>H39*1</f>
        <v>5265</v>
      </c>
      <c r="M39" s="13">
        <f>L39+K39+J39+H39</f>
        <v>14742</v>
      </c>
      <c r="N39" s="13">
        <f>M39*9</f>
        <v>132678</v>
      </c>
      <c r="O39" s="13">
        <f>G39*E39</f>
        <v>5265</v>
      </c>
      <c r="P39" s="13">
        <f>G39*E39</f>
        <v>5265</v>
      </c>
      <c r="Q39" s="13">
        <v>0</v>
      </c>
      <c r="R39" s="13">
        <v>21060</v>
      </c>
      <c r="S39" s="14">
        <f>R39+Q39+P39+O39+N39</f>
        <v>164268</v>
      </c>
    </row>
    <row r="40" spans="1:19" ht="13.5" customHeight="1" x14ac:dyDescent="0.2">
      <c r="A40" s="9">
        <v>28</v>
      </c>
      <c r="B40" s="53" t="s">
        <v>26</v>
      </c>
      <c r="C40" s="56"/>
      <c r="D40" s="57"/>
      <c r="E40" s="9">
        <v>2</v>
      </c>
      <c r="F40" s="9">
        <v>7</v>
      </c>
      <c r="G40" s="13">
        <v>4456</v>
      </c>
      <c r="H40" s="13">
        <f t="shared" ref="H40:H42" si="16">G40*E40</f>
        <v>8912</v>
      </c>
      <c r="I40" s="13"/>
      <c r="J40" s="13">
        <f t="shared" si="14"/>
        <v>0</v>
      </c>
      <c r="K40" s="13">
        <f t="shared" ref="K40:K42" si="17">H40*50%</f>
        <v>4456</v>
      </c>
      <c r="L40" s="13">
        <f t="shared" ref="L40:L42" si="18">H40*1</f>
        <v>8912</v>
      </c>
      <c r="M40" s="13">
        <f t="shared" ref="M40:M42" si="19">L40+K40+J40+H40</f>
        <v>22280</v>
      </c>
      <c r="N40" s="13">
        <f t="shared" ref="N40:N42" si="20">M40*9</f>
        <v>200520</v>
      </c>
      <c r="O40" s="13">
        <f>G40*E40</f>
        <v>8912</v>
      </c>
      <c r="P40" s="13">
        <f>G40*E40</f>
        <v>8912</v>
      </c>
      <c r="Q40" s="13">
        <v>0</v>
      </c>
      <c r="R40" s="13">
        <v>35648</v>
      </c>
      <c r="S40" s="14">
        <f t="shared" ref="S40:S41" si="21">R40+Q40+P40+O40+N40</f>
        <v>253992</v>
      </c>
    </row>
    <row r="41" spans="1:19" ht="13.5" customHeight="1" x14ac:dyDescent="0.2">
      <c r="A41" s="9">
        <v>29</v>
      </c>
      <c r="B41" s="53" t="s">
        <v>33</v>
      </c>
      <c r="C41" s="54"/>
      <c r="D41" s="55"/>
      <c r="E41" s="9">
        <v>1</v>
      </c>
      <c r="F41" s="9">
        <v>2</v>
      </c>
      <c r="G41" s="13">
        <v>3153</v>
      </c>
      <c r="H41" s="13">
        <f t="shared" si="16"/>
        <v>3153</v>
      </c>
      <c r="I41" s="13"/>
      <c r="J41" s="13">
        <f t="shared" si="14"/>
        <v>0</v>
      </c>
      <c r="K41" s="13">
        <f t="shared" si="17"/>
        <v>1576.5</v>
      </c>
      <c r="L41" s="13">
        <f t="shared" si="18"/>
        <v>3153</v>
      </c>
      <c r="M41" s="13">
        <f t="shared" si="19"/>
        <v>7882.5</v>
      </c>
      <c r="N41" s="13">
        <f t="shared" si="20"/>
        <v>70942.5</v>
      </c>
      <c r="O41" s="13"/>
      <c r="P41" s="13">
        <f>G41*E41</f>
        <v>3153</v>
      </c>
      <c r="Q41" s="13">
        <v>0</v>
      </c>
      <c r="R41" s="13">
        <v>12612</v>
      </c>
      <c r="S41" s="14">
        <f t="shared" si="21"/>
        <v>86707.5</v>
      </c>
    </row>
    <row r="42" spans="1:19" ht="13.5" customHeight="1" x14ac:dyDescent="0.2">
      <c r="A42" s="9">
        <v>30</v>
      </c>
      <c r="B42" s="53" t="s">
        <v>24</v>
      </c>
      <c r="C42" s="56"/>
      <c r="D42" s="57"/>
      <c r="E42" s="9">
        <v>1</v>
      </c>
      <c r="F42" s="9">
        <v>8</v>
      </c>
      <c r="G42" s="13">
        <v>4745</v>
      </c>
      <c r="H42" s="13">
        <f t="shared" si="16"/>
        <v>4745</v>
      </c>
      <c r="I42" s="13"/>
      <c r="J42" s="13">
        <f>G42*I42%</f>
        <v>0</v>
      </c>
      <c r="K42" s="13">
        <f t="shared" si="17"/>
        <v>2372.5</v>
      </c>
      <c r="L42" s="13">
        <f t="shared" si="18"/>
        <v>4745</v>
      </c>
      <c r="M42" s="13">
        <f t="shared" si="19"/>
        <v>11862.5</v>
      </c>
      <c r="N42" s="13">
        <f t="shared" si="20"/>
        <v>106762.5</v>
      </c>
      <c r="O42" s="13">
        <f>G42*E42</f>
        <v>4745</v>
      </c>
      <c r="P42" s="13">
        <f>G42*E42</f>
        <v>4745</v>
      </c>
      <c r="Q42" s="13">
        <v>0</v>
      </c>
      <c r="R42" s="13">
        <v>18980</v>
      </c>
      <c r="S42" s="14">
        <f>R42+Q42+P42+O42+N42</f>
        <v>135232.5</v>
      </c>
    </row>
    <row r="43" spans="1:19" ht="13.5" customHeight="1" x14ac:dyDescent="0.2">
      <c r="A43" s="53" t="s">
        <v>40</v>
      </c>
      <c r="B43" s="54"/>
      <c r="C43" s="54"/>
      <c r="D43" s="55"/>
      <c r="E43" s="9">
        <f>SUM(E39:E42)</f>
        <v>5</v>
      </c>
      <c r="F43" s="9"/>
      <c r="G43" s="13"/>
      <c r="H43" s="13">
        <f>SUM(H39:H42)</f>
        <v>22075</v>
      </c>
      <c r="I43" s="13"/>
      <c r="J43" s="13">
        <f t="shared" ref="J43:O43" si="22">SUM(J39:J42)</f>
        <v>1579.5</v>
      </c>
      <c r="K43" s="13">
        <f t="shared" si="22"/>
        <v>11037.5</v>
      </c>
      <c r="L43" s="13">
        <f t="shared" si="22"/>
        <v>22075</v>
      </c>
      <c r="M43" s="13">
        <f t="shared" si="22"/>
        <v>56767</v>
      </c>
      <c r="N43" s="13">
        <f t="shared" si="22"/>
        <v>510903</v>
      </c>
      <c r="O43" s="13">
        <f t="shared" si="22"/>
        <v>18922</v>
      </c>
      <c r="P43" s="13">
        <f t="shared" ref="P43:R43" si="23">SUM(P39:P42)</f>
        <v>22075</v>
      </c>
      <c r="Q43" s="13">
        <f t="shared" si="23"/>
        <v>0</v>
      </c>
      <c r="R43" s="13">
        <f t="shared" si="23"/>
        <v>88300</v>
      </c>
      <c r="S43" s="14">
        <f>SUM(S39:S42)</f>
        <v>640200</v>
      </c>
    </row>
    <row r="44" spans="1:19" ht="24" customHeight="1" x14ac:dyDescent="0.2">
      <c r="A44" s="53" t="s">
        <v>41</v>
      </c>
      <c r="B44" s="54"/>
      <c r="C44" s="54"/>
      <c r="D44" s="55"/>
      <c r="E44" s="9">
        <f>E43+E38+E35</f>
        <v>39</v>
      </c>
      <c r="F44" s="9"/>
      <c r="G44" s="13"/>
      <c r="H44" s="13">
        <f>H43+H38+H35</f>
        <v>167611</v>
      </c>
      <c r="I44" s="13"/>
      <c r="J44" s="13">
        <f>J43+J38+J35</f>
        <v>4611.5</v>
      </c>
      <c r="K44" s="13">
        <f>K43+K38+K35</f>
        <v>83805.5</v>
      </c>
      <c r="L44" s="13">
        <f>L43+L38+L35</f>
        <v>180088</v>
      </c>
      <c r="M44" s="13">
        <f>M43+M38+M35</f>
        <v>436116</v>
      </c>
      <c r="N44" s="13">
        <f>N43+N38+N35</f>
        <v>3925044</v>
      </c>
      <c r="O44" s="13">
        <f t="shared" ref="O44:R44" si="24">SUM(O43+O38+O35)</f>
        <v>96638</v>
      </c>
      <c r="P44" s="13">
        <f t="shared" si="24"/>
        <v>167611</v>
      </c>
      <c r="Q44" s="13">
        <f t="shared" si="24"/>
        <v>1</v>
      </c>
      <c r="R44" s="13">
        <f t="shared" si="24"/>
        <v>718881</v>
      </c>
      <c r="S44" s="14">
        <f>S43+S38+S35</f>
        <v>4908175</v>
      </c>
    </row>
    <row r="45" spans="1:19" ht="23.25" customHeight="1" x14ac:dyDescent="0.2">
      <c r="A45" s="3"/>
      <c r="B45" s="3"/>
      <c r="C45" s="3"/>
      <c r="D45" s="3"/>
      <c r="E45" s="3"/>
      <c r="F45" s="3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30"/>
      <c r="S45" s="19">
        <f>S44*22%</f>
        <v>1079798.5</v>
      </c>
    </row>
    <row r="46" spans="1:19" x14ac:dyDescent="0.2"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1"/>
    </row>
    <row r="48" spans="1:19" x14ac:dyDescent="0.2">
      <c r="E48" s="1" t="s">
        <v>51</v>
      </c>
      <c r="H48" s="1" t="s">
        <v>52</v>
      </c>
    </row>
  </sheetData>
  <mergeCells count="48">
    <mergeCell ref="A43:D43"/>
    <mergeCell ref="A44:D44"/>
    <mergeCell ref="B37:D37"/>
    <mergeCell ref="A38:D38"/>
    <mergeCell ref="B39:D39"/>
    <mergeCell ref="B40:D40"/>
    <mergeCell ref="B41:D41"/>
    <mergeCell ref="B42:D42"/>
    <mergeCell ref="B36:D36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A35:D35"/>
    <mergeCell ref="B23:D23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S9:S11"/>
    <mergeCell ref="B10:D10"/>
    <mergeCell ref="J10:J11"/>
    <mergeCell ref="K10:K11"/>
    <mergeCell ref="B11:D11"/>
    <mergeCell ref="R9:R11"/>
    <mergeCell ref="O9:P9"/>
    <mergeCell ref="Q9:Q11"/>
    <mergeCell ref="M9:M11"/>
    <mergeCell ref="N9:N11"/>
    <mergeCell ref="L10:L11"/>
    <mergeCell ref="A9:A11"/>
    <mergeCell ref="B9:D9"/>
    <mergeCell ref="F9:F11"/>
    <mergeCell ref="G9:G11"/>
    <mergeCell ref="H9:H11"/>
  </mergeCells>
  <pageMargins left="0.28999999999999998" right="0.25" top="0.42" bottom="0.74803149606299213" header="0.31496062992125984" footer="0.31496062992125984"/>
  <pageSetup paperSize="9" scale="8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2023-06-20T07:02:32Z</cp:lastPrinted>
  <dcterms:created xsi:type="dcterms:W3CDTF">2023-04-06T06:17:36Z</dcterms:created>
  <dcterms:modified xsi:type="dcterms:W3CDTF">2023-06-27T13:36:22Z</dcterms:modified>
</cp:coreProperties>
</file>