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9051A44D-E79E-45BC-A7F1-0D6DA5A9A900}" xr6:coauthVersionLast="47" xr6:coauthVersionMax="47" xr10:uidLastSave="{00000000-0000-0000-0000-000000000000}"/>
  <bookViews>
    <workbookView xWindow="-108" yWindow="-108" windowWidth="23256" windowHeight="12456" xr2:uid="{3784F52B-9D69-4048-A6B1-B0EA05CD5E6E}"/>
  </bookViews>
  <sheets>
    <sheet name="ТАРИФ_СТОКИ" sheetId="1" r:id="rId1"/>
  </sheets>
  <externalReferences>
    <externalReference r:id="rId2"/>
    <externalReference r:id="rId3"/>
    <externalReference r:id="rId4"/>
  </externalReferences>
  <definedNames>
    <definedName name="SHARED_FORMULA_10_10_10_10_14">1.2*1.25*1.2</definedName>
    <definedName name="SHARED_FORMULA_10_11_10_11_16">1.2*1.25*1.2</definedName>
    <definedName name="SHARED_FORMULA_10_126_10_126_70">NA()</definedName>
    <definedName name="SHARED_FORMULA_10_151_10_151_70">NA()</definedName>
    <definedName name="SHARED_FORMULA_10_16_10_16_8">NA()</definedName>
    <definedName name="SHARED_FORMULA_10_175_10_175_70">NA()</definedName>
    <definedName name="SHARED_FORMULA_10_199_10_199_70">NA()</definedName>
    <definedName name="SHARED_FORMULA_10_223_10_223_70">NA()</definedName>
    <definedName name="SHARED_FORMULA_10_33_10_33_4">NA()</definedName>
    <definedName name="SHARED_FORMULA_10_7_10_7_4">NA()</definedName>
    <definedName name="SHARED_FORMULA_10_8_10_8_42">NA()</definedName>
    <definedName name="SHARED_FORMULA_10_9_10_9_14">NA()</definedName>
    <definedName name="SHARED_FORMULA_11_16_11_16_8">NA()</definedName>
    <definedName name="SHARED_FORMULA_12_10_12_10_16">NA()</definedName>
    <definedName name="SHARED_FORMULA_13_8_13_8_42">NA()</definedName>
    <definedName name="SHARED_FORMULA_15_20_15_20_3">NA()</definedName>
    <definedName name="SHARED_FORMULA_4_25_4_25_71">NA()</definedName>
    <definedName name="SHARED_FORMULA_4_4_4_4_71">NA()</definedName>
    <definedName name="SHARED_FORMULA_4_47_4_47_71">NA()</definedName>
    <definedName name="SHARED_FORMULA_4_68_4_68_71">NA()</definedName>
    <definedName name="SHARED_FORMULA_4_8_4_8_42">NA()</definedName>
    <definedName name="SHARED_FORMULA_4_89_4_89_71">NA()</definedName>
    <definedName name="SHARED_FORMULA_5_130_5_130_69">NA()</definedName>
    <definedName name="SHARED_FORMULA_5_158_5_158_69">NA()</definedName>
    <definedName name="SHARED_FORMULA_5_165_5_165_69">NA()</definedName>
    <definedName name="SHARED_FORMULA_5_173_5_173_69">NA()</definedName>
    <definedName name="SHARED_FORMULA_5_189_5_189_69">NA()</definedName>
    <definedName name="SHARED_FORMULA_5_20_5_20_3">NA()</definedName>
    <definedName name="SHARED_FORMULA_6_16_6_16_8">NA()</definedName>
    <definedName name="SHARED_FORMULA_6_20_6_20_42">NA()</definedName>
    <definedName name="SHARED_FORMULA_6_23_6_23_42">NA()</definedName>
    <definedName name="SHARED_FORMULA_6_24_6_24_42">NA()</definedName>
    <definedName name="SHARED_FORMULA_6_9_6_9_14">NA()</definedName>
    <definedName name="SHARED_FORMULA_7_102_7_102_70">NA()</definedName>
    <definedName name="SHARED_FORMULA_7_126_7_126_70">NA()</definedName>
    <definedName name="SHARED_FORMULA_7_151_7_151_70">NA()</definedName>
    <definedName name="SHARED_FORMULA_7_16_7_16_8">NA()</definedName>
    <definedName name="SHARED_FORMULA_7_175_7_175_70">NA()</definedName>
    <definedName name="SHARED_FORMULA_7_199_7_199_70">NA()</definedName>
    <definedName name="SHARED_FORMULA_7_223_7_223_70">NA()</definedName>
    <definedName name="SHARED_FORMULA_7_247_7_247_70">NA()</definedName>
    <definedName name="SHARED_FORMULA_7_272_7_272_70">NA()</definedName>
    <definedName name="SHARED_FORMULA_7_29_7_29_70">NA()</definedName>
    <definedName name="SHARED_FORMULA_7_297_7_297_70">NA()</definedName>
    <definedName name="SHARED_FORMULA_7_322_7_322_70">NA()</definedName>
    <definedName name="SHARED_FORMULA_7_34_7_34_4">NA()</definedName>
    <definedName name="SHARED_FORMULA_7_346_7_346_70">NA()</definedName>
    <definedName name="SHARED_FORMULA_7_372_7_372_70">NA()</definedName>
    <definedName name="SHARED_FORMULA_7_396_7_396_70">NA()</definedName>
    <definedName name="SHARED_FORMULA_7_422_7_422_70">NA()</definedName>
    <definedName name="SHARED_FORMULA_7_445_7_445_70">NA()</definedName>
    <definedName name="SHARED_FORMULA_7_469_7_469_70">NA()</definedName>
    <definedName name="SHARED_FORMULA_7_493_7_493_70">NA()</definedName>
    <definedName name="SHARED_FORMULA_7_5_7_5_70">NA()</definedName>
    <definedName name="SHARED_FORMULA_7_517_7_517_70">NA()</definedName>
    <definedName name="SHARED_FORMULA_7_54_7_54_70">NA()</definedName>
    <definedName name="SHARED_FORMULA_7_541_7_541_70">NA()</definedName>
    <definedName name="SHARED_FORMULA_7_566_7_566_70">NA()</definedName>
    <definedName name="SHARED_FORMULA_7_591_7_591_70">NA()</definedName>
    <definedName name="SHARED_FORMULA_7_7_7_7_4">NA()</definedName>
    <definedName name="SHARED_FORMULA_7_78_7_78_70">NA()</definedName>
    <definedName name="SHARED_FORMULA_7_8_7_8_42">NA()</definedName>
    <definedName name="SHARED_FORMULA_8_10_8_10_14">1.2*1.25*1.2</definedName>
    <definedName name="SHARED_FORMULA_8_10_8_10_15">NA()</definedName>
    <definedName name="SHARED_FORMULA_8_102_8_102_70">NA()</definedName>
    <definedName name="SHARED_FORMULA_8_11_8_11_12">NA()</definedName>
    <definedName name="SHARED_FORMULA_8_126_8_126_70">NA()</definedName>
    <definedName name="SHARED_FORMULA_8_151_8_151_70">NA()</definedName>
    <definedName name="SHARED_FORMULA_8_16_8_16_8">NA()</definedName>
    <definedName name="SHARED_FORMULA_8_175_8_175_70">NA()</definedName>
    <definedName name="SHARED_FORMULA_8_199_8_199_70">NA()</definedName>
    <definedName name="SHARED_FORMULA_8_20_8_20_16">NA()</definedName>
    <definedName name="SHARED_FORMULA_8_223_8_223_70">NA()</definedName>
    <definedName name="SHARED_FORMULA_8_247_8_247_70">NA()</definedName>
    <definedName name="SHARED_FORMULA_8_272_8_272_70">NA()</definedName>
    <definedName name="SHARED_FORMULA_8_29_8_29_70">NA()</definedName>
    <definedName name="SHARED_FORMULA_8_297_8_297_70">NA()</definedName>
    <definedName name="SHARED_FORMULA_8_322_8_322_70">NA()</definedName>
    <definedName name="SHARED_FORMULA_8_346_8_346_70">NA()</definedName>
    <definedName name="SHARED_FORMULA_8_372_8_372_70">NA()</definedName>
    <definedName name="SHARED_FORMULA_8_396_8_396_70">NA()</definedName>
    <definedName name="SHARED_FORMULA_8_422_8_422_70">NA()</definedName>
    <definedName name="SHARED_FORMULA_8_445_8_445_70">NA()</definedName>
    <definedName name="SHARED_FORMULA_8_469_8_469_70">NA()</definedName>
    <definedName name="SHARED_FORMULA_8_493_8_493_70">NA()</definedName>
    <definedName name="SHARED_FORMULA_8_5_8_5_70">NA()</definedName>
    <definedName name="SHARED_FORMULA_8_517_8_517_70">NA()</definedName>
    <definedName name="SHARED_FORMULA_8_54_8_54_70">NA()</definedName>
    <definedName name="SHARED_FORMULA_8_541_8_541_70">NA()</definedName>
    <definedName name="SHARED_FORMULA_8_566_8_566_70">NA()</definedName>
    <definedName name="SHARED_FORMULA_8_591_8_591_70">NA()</definedName>
    <definedName name="SHARED_FORMULA_8_78_8_78_70">NA()</definedName>
    <definedName name="SHARED_FORMULA_8_9_8_9_12">1.2*1.25*1.2</definedName>
    <definedName name="SHARED_FORMULA_9_10_9_10_13">NA()</definedName>
    <definedName name="SHARED_FORMULA_9_16_9_16_8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B40" i="1"/>
  <c r="F36" i="1"/>
  <c r="H36" i="1" s="1"/>
  <c r="F33" i="1"/>
  <c r="F32" i="1"/>
  <c r="H31" i="1"/>
  <c r="I31" i="1" s="1"/>
  <c r="G31" i="1" s="1"/>
  <c r="H30" i="1"/>
  <c r="I30" i="1" s="1"/>
  <c r="G30" i="1" s="1"/>
  <c r="F30" i="1"/>
  <c r="H29" i="1"/>
  <c r="F29" i="1" s="1"/>
  <c r="H28" i="1"/>
  <c r="F28" i="1" s="1"/>
  <c r="H27" i="1"/>
  <c r="I27" i="1" s="1"/>
  <c r="G27" i="1" s="1"/>
  <c r="H26" i="1"/>
  <c r="I26" i="1" s="1"/>
  <c r="G26" i="1" s="1"/>
  <c r="F26" i="1"/>
  <c r="H25" i="1"/>
  <c r="F25" i="1"/>
  <c r="F22" i="1"/>
  <c r="H21" i="1"/>
  <c r="F21" i="1"/>
  <c r="H20" i="1"/>
  <c r="F20" i="1" s="1"/>
  <c r="H19" i="1"/>
  <c r="F19" i="1"/>
  <c r="H18" i="1"/>
  <c r="I18" i="1" s="1"/>
  <c r="G18" i="1" s="1"/>
  <c r="H17" i="1"/>
  <c r="F17" i="1" s="1"/>
  <c r="H14" i="1"/>
  <c r="H16" i="1" s="1"/>
  <c r="F16" i="1" s="1"/>
  <c r="H13" i="1"/>
  <c r="F13" i="1" s="1"/>
  <c r="H12" i="1"/>
  <c r="F12" i="1" s="1"/>
  <c r="F11" i="1"/>
  <c r="H10" i="1"/>
  <c r="F10" i="1" s="1"/>
  <c r="A3" i="1"/>
  <c r="I14" i="1" l="1"/>
  <c r="G14" i="1" s="1"/>
  <c r="I28" i="1"/>
  <c r="G28" i="1" s="1"/>
  <c r="I10" i="1"/>
  <c r="G10" i="1" s="1"/>
  <c r="I33" i="1"/>
  <c r="G33" i="1" s="1"/>
  <c r="I22" i="1"/>
  <c r="G22" i="1" s="1"/>
  <c r="I19" i="1"/>
  <c r="G19" i="1" s="1"/>
  <c r="I11" i="1"/>
  <c r="G11" i="1" s="1"/>
  <c r="I32" i="1"/>
  <c r="G32" i="1" s="1"/>
  <c r="I21" i="1"/>
  <c r="G21" i="1" s="1"/>
  <c r="I17" i="1"/>
  <c r="G17" i="1" s="1"/>
  <c r="I13" i="1"/>
  <c r="G13" i="1" s="1"/>
  <c r="H9" i="1"/>
  <c r="I29" i="1"/>
  <c r="G29" i="1" s="1"/>
  <c r="I12" i="1"/>
  <c r="G12" i="1" s="1"/>
  <c r="I16" i="1"/>
  <c r="G16" i="1" s="1"/>
  <c r="I20" i="1"/>
  <c r="G20" i="1" s="1"/>
  <c r="F27" i="1"/>
  <c r="F31" i="1"/>
  <c r="F14" i="1"/>
  <c r="H15" i="1"/>
  <c r="F18" i="1"/>
  <c r="I15" i="1" l="1"/>
  <c r="G15" i="1" s="1"/>
  <c r="F15" i="1"/>
  <c r="F9" i="1"/>
  <c r="H8" i="1"/>
  <c r="I9" i="1"/>
  <c r="G9" i="1" s="1"/>
  <c r="H24" i="1" l="1"/>
  <c r="I8" i="1"/>
  <c r="G8" i="1" s="1"/>
  <c r="F8" i="1"/>
  <c r="I24" i="1" l="1"/>
  <c r="G24" i="1" s="1"/>
  <c r="H34" i="1"/>
  <c r="F24" i="1"/>
  <c r="I37" i="1" l="1"/>
  <c r="I38" i="1" s="1"/>
  <c r="I34" i="1"/>
  <c r="G34" i="1" s="1"/>
  <c r="F34" i="1"/>
  <c r="G37" i="1" l="1"/>
  <c r="G38" i="1" l="1"/>
</calcChain>
</file>

<file path=xl/sharedStrings.xml><?xml version="1.0" encoding="utf-8"?>
<sst xmlns="http://schemas.openxmlformats.org/spreadsheetml/2006/main" count="74" uniqueCount="70">
  <si>
    <t xml:space="preserve">Додаток 11
</t>
  </si>
  <si>
    <t xml:space="preserve">Розрахунок тарифів на  послуги з централізованого водовідведення для споживачів,  які не є суб’єктами господарювання у сфері централізованого  водовідведення </t>
  </si>
  <si>
    <t>без ПДВ</t>
  </si>
  <si>
    <t>№ з/п</t>
  </si>
  <si>
    <t>Показник</t>
  </si>
  <si>
    <t>Код рядка</t>
  </si>
  <si>
    <t xml:space="preserve">Розрахунок тарифу для суб’єктів господарювання у сфері централізованого водопостачання та водовідведення </t>
  </si>
  <si>
    <t>Розрахунок тарифу для інших споживачів</t>
  </si>
  <si>
    <t>Розрахунок середньозваженого тарифу</t>
  </si>
  <si>
    <t>усього,
тис. грн</t>
  </si>
  <si>
    <t>грн/куб. м</t>
  </si>
  <si>
    <t>А</t>
  </si>
  <si>
    <t>Б</t>
  </si>
  <si>
    <t>В</t>
  </si>
  <si>
    <t>Виробнича собівартість, усього, зокрема:</t>
  </si>
  <si>
    <t>1.1</t>
  </si>
  <si>
    <t>прямі матеріал. витрати, зокрема:</t>
  </si>
  <si>
    <t>1.1.1</t>
  </si>
  <si>
    <t>покупна вода</t>
  </si>
  <si>
    <t>1.1.2</t>
  </si>
  <si>
    <t>покупна вода у прир. стані</t>
  </si>
  <si>
    <t>1.1.3</t>
  </si>
  <si>
    <t>електроенергія</t>
  </si>
  <si>
    <t>1.1.4</t>
  </si>
  <si>
    <t>інші прямі матеріальні витрати</t>
  </si>
  <si>
    <t>1.2</t>
  </si>
  <si>
    <t>прямі витрати на оплату праці</t>
  </si>
  <si>
    <t>1.3</t>
  </si>
  <si>
    <t>інші прямі витрати, зокрема:</t>
  </si>
  <si>
    <t>1.3.1</t>
  </si>
  <si>
    <t>єдиний внесок на загальнообов'язкове державне соціальне страхування працівників</t>
  </si>
  <si>
    <t>1.3.2</t>
  </si>
  <si>
    <t>амортизація виробничих основних засобів та нематеріальних активів, безпосередньо пов'язаних з  наданням послуги</t>
  </si>
  <si>
    <t>1.3.3</t>
  </si>
  <si>
    <t>інші прямі витрати</t>
  </si>
  <si>
    <t>1.4</t>
  </si>
  <si>
    <t>загальновиробничі витрати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</si>
  <si>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</si>
  <si>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</si>
  <si>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</si>
  <si>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</si>
  <si>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Усього витрат повної собівартості</t>
  </si>
  <si>
    <t>7</t>
  </si>
  <si>
    <t>Витрати на відшкодування втрат</t>
  </si>
  <si>
    <t xml:space="preserve">Планований прибуток </t>
  </si>
  <si>
    <t>8.1</t>
  </si>
  <si>
    <t>податок на прибуток</t>
  </si>
  <si>
    <t>8.2</t>
  </si>
  <si>
    <t>чистий прибуток, зокрема:</t>
  </si>
  <si>
    <t>8.2.1</t>
  </si>
  <si>
    <t>дивіденди</t>
  </si>
  <si>
    <t>8.2.2</t>
  </si>
  <si>
    <t>резервний фонд (капітал)</t>
  </si>
  <si>
    <t>8.2.3</t>
  </si>
  <si>
    <t>Виробничі інвестиції на розвиток виробництва питної води (виробничі інвестиції)</t>
  </si>
  <si>
    <t>8.2.4</t>
  </si>
  <si>
    <t>інші виробничі інвестиції</t>
  </si>
  <si>
    <t>8.2.5</t>
  </si>
  <si>
    <t>інше використання  прибутку</t>
  </si>
  <si>
    <t>9</t>
  </si>
  <si>
    <t>Вартість водовідведення споживачам за відповідними тарифами</t>
  </si>
  <si>
    <t>10</t>
  </si>
  <si>
    <t>Обсяг виробництва питної води  з урахуванням частини втрат та витрат води, тис. куб. м</t>
  </si>
  <si>
    <t>11</t>
  </si>
  <si>
    <t>Обсяг реалізації, тис. куб. м</t>
  </si>
  <si>
    <t>12</t>
  </si>
  <si>
    <t>Тариф без ПДВ</t>
  </si>
  <si>
    <t>13</t>
  </si>
  <si>
    <t>Тариф з ПДВ</t>
  </si>
  <si>
    <t>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</si>
</sst>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yr"/>
      <family val="2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0" fontId="3" fillId="0" borderId="0" xfId="1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center" vertical="top" wrapText="1"/>
    </xf>
    <xf numFmtId="0" fontId="4" fillId="0" borderId="2" xfId="1" applyFont="1" applyBorder="1" applyAlignment="1">
      <alignment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0" applyFont="1" applyBorder="1" applyAlignment="1">
      <alignment vertical="top"/>
    </xf>
    <xf numFmtId="2" fontId="4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7" fillId="0" borderId="6" xfId="1" applyFont="1" applyBorder="1" applyAlignment="1" applyProtection="1">
      <alignment horizontal="center" vertical="top" wrapText="1"/>
      <protection locked="0"/>
    </xf>
    <xf numFmtId="2" fontId="8" fillId="0" borderId="2" xfId="0" applyNumberFormat="1" applyFont="1" applyBorder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 applyProtection="1">
      <alignment horizontal="center" vertical="top" wrapText="1"/>
      <protection locked="0"/>
    </xf>
    <xf numFmtId="2" fontId="4" fillId="0" borderId="0" xfId="0" applyNumberFormat="1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 xr:uid="{E4F36BA9-14ED-44C7-9556-FCEA1BFE8E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7&#1053;&#1045;&#1041;&#1054;/&#1058;&#1072;&#1088;&#1080;&#1092;&#1099;/2025/&#1042;&#1054;&#1044;&#1040;_&#1085;&#1072;_2025_%20&#1080;&#1079;&#1084;&#1077;&#1085;&#1077;&#1085;&#1080;&#1077;%20&#1094;&#1077;&#1085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050;&#1086;&#1087;&#1080;&#1103;%20&#1042;&#1054;&#1044;&#1040;%20&#1046;&#1048;&#1058;&#1051;&#1054;%20&#1057;&#1045;&#1056;&#1042;&#1030;&#1057;%20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4;&#1050;&#1059;&#1052;&#1045;&#1053;&#1058;&#1067;/&#1053;&#1072;&#1094;&#1050;&#1086;&#1084;/&#1058;&#1072;&#1088;&#1080;&#1092;&#1099;%202017/&#1044;&#1086;&#1076;&#1072;&#1090;&#1082;&#1080;%20&#1076;&#1086;%20&#1055;&#1088;&#1086;&#1094;%20&#8470;364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кальк."/>
      <sheetName val="ИСХОДН"/>
      <sheetName val="РІЧ_ПЛАН"/>
      <sheetName val="ВОДА_ЕЛЕКТР"/>
      <sheetName val="СОБІВ_ВОДА"/>
      <sheetName val="ТАРИФ_ВОДА"/>
      <sheetName val="СОБІВ_СТОКИ"/>
      <sheetName val="ТАРИФ_СТОКИ"/>
      <sheetName val="АБОНПЛАТА_2025"/>
      <sheetName val="ЗАГАЛЬНОВИР_ВОДА"/>
      <sheetName val="АДМИН_ВОДА"/>
      <sheetName val="ЗБУТ"/>
      <sheetName val="ПРИБУТОК"/>
      <sheetName val="ПРЯМІ ВИТРАТИ ДЛЯ НАС"/>
      <sheetName val="НАКЛ"/>
      <sheetName val="НАК_РОЗПОД_ВОДА"/>
      <sheetName val="НАКЛАД РОЗПОДІЛЕНІ"/>
      <sheetName val="штат"/>
      <sheetName val="ЗАРАБОТНАЯ ПЛАТА ВОДА"/>
      <sheetName val="ЗП админ"/>
      <sheetName val="ПЕЧНИК"/>
      <sheetName val="ДИСПЕТ"/>
      <sheetName val="ЗП_ОБСЛ_ПЕРСОН"/>
      <sheetName val="НАКЛАДНІ"/>
      <sheetName val="штат (корег)"/>
      <sheetName val="штатка (Вера)"/>
      <sheetName val="Штат ед ВОДА"/>
      <sheetName val="ДодТор1"/>
      <sheetName val="ДодТор3"/>
      <sheetName val="ДодТор5"/>
      <sheetName val="ДодТор7"/>
      <sheetName val="ДодТор9"/>
      <sheetName val="ДодТор11"/>
      <sheetName val="ДодТор13"/>
      <sheetName val="ДодТор15"/>
      <sheetName val="ДодТор15А"/>
      <sheetName val="ДодТор15Б"/>
      <sheetName val="ДодПроїз1"/>
      <sheetName val="ДодПоїзд2"/>
      <sheetName val="ДодПроїзд3"/>
      <sheetName val="ДодПроїзд4"/>
      <sheetName val="ДодПроїзд5"/>
      <sheetName val="ДодПоїз6"/>
      <sheetName val="ДодПоїзд7"/>
      <sheetName val="ДодПроїз8"/>
      <sheetName val="ДодПроїз9"/>
      <sheetName val="ДодПроїз10"/>
      <sheetName val="ДодПроїзд11"/>
      <sheetName val="ДодПроїзд12"/>
      <sheetName val="ДодПроїзд13"/>
      <sheetName val="ДодПроїзд14"/>
      <sheetName val="ДодПроїзд15"/>
      <sheetName val="Проїзд16"/>
      <sheetName val="Проїзд17"/>
      <sheetName val="Проїзд18"/>
      <sheetName val="ДодЕвроп1"/>
      <sheetName val="ДодЕвроп2"/>
      <sheetName val="ДодЕвроп3"/>
      <sheetName val="Европ4"/>
      <sheetName val="ЕВР5"/>
      <sheetName val="ЕВР6"/>
      <sheetName val="ЕВР7"/>
      <sheetName val="ЕВР8"/>
      <sheetName val="ЕВР9"/>
      <sheetName val="ЕВР10"/>
      <sheetName val="ЕВР12"/>
      <sheetName val="ЕВР13"/>
      <sheetName val="ЕВР14"/>
      <sheetName val="ЕВР15"/>
      <sheetName val="ТОРГ17"/>
      <sheetName val="ТОРГ19"/>
      <sheetName val="ТОРГ21"/>
      <sheetName val="ЦЕНИ 2018"/>
      <sheetName val="КАЛЬКУЛЯЦИЯ ОБЩАЯ "/>
      <sheetName val="КАЛЬКУЛЯЦИЯ КОРИГУВАННЯ"/>
      <sheetName val="ЦЕНИ ДЕКАБРЬ 2018"/>
      <sheetName val="НАКЛАДНИ ТЕПЛО"/>
      <sheetName val="Гкал 2016"/>
      <sheetName val="ПИТОМ витр"/>
      <sheetName val="РОЗ ЕЛЕКТ"/>
      <sheetName val="ПІДЖИВ"/>
      <sheetName val="СТОР ОРГ"/>
      <sheetName val="МУСОР КРУПН"/>
      <sheetName val="ПРОВЕРКА МУСОРА"/>
    </sheetNames>
    <sheetDataSet>
      <sheetData sheetId="0"/>
      <sheetData sheetId="1"/>
      <sheetData sheetId="2"/>
      <sheetData sheetId="3"/>
      <sheetData sheetId="4">
        <row r="36">
          <cell r="A36" t="str">
            <v>Директор ТОВ "ЖИТЛО СЕРВІС"</v>
          </cell>
          <cell r="H36" t="str">
            <v>С.В.Дуднік</v>
          </cell>
        </row>
      </sheetData>
      <sheetData sheetId="5"/>
      <sheetData sheetId="6">
        <row r="4">
          <cell r="A4" t="str">
            <v>по ТОВ "ЖИТЛО СЕРВІС" на 2025 рік</v>
          </cell>
        </row>
      </sheetData>
      <sheetData sheetId="7"/>
      <sheetData sheetId="8">
        <row r="14">
          <cell r="J14">
            <v>4644</v>
          </cell>
        </row>
        <row r="15">
          <cell r="J15">
            <v>1442.85</v>
          </cell>
        </row>
        <row r="16">
          <cell r="J16">
            <v>33.33</v>
          </cell>
        </row>
        <row r="17">
          <cell r="J17">
            <v>1836.72</v>
          </cell>
        </row>
        <row r="20">
          <cell r="J20">
            <v>53.26</v>
          </cell>
        </row>
        <row r="37">
          <cell r="J37">
            <v>566.20000000000005</v>
          </cell>
        </row>
      </sheetData>
      <sheetData sheetId="9"/>
      <sheetData sheetId="10"/>
      <sheetData sheetId="11">
        <row r="8">
          <cell r="M8">
            <v>337.66699999999997</v>
          </cell>
          <cell r="Q8">
            <v>576.37099999999998</v>
          </cell>
        </row>
      </sheetData>
      <sheetData sheetId="12"/>
      <sheetData sheetId="13">
        <row r="10">
          <cell r="Q10">
            <v>0</v>
          </cell>
        </row>
      </sheetData>
      <sheetData sheetId="14">
        <row r="9">
          <cell r="O9">
            <v>342.31</v>
          </cell>
        </row>
        <row r="10">
          <cell r="O10">
            <v>61.62</v>
          </cell>
        </row>
        <row r="11">
          <cell r="O11">
            <v>280.69</v>
          </cell>
        </row>
        <row r="12">
          <cell r="O12">
            <v>280.69</v>
          </cell>
        </row>
      </sheetData>
      <sheetData sheetId="15">
        <row r="32">
          <cell r="D32">
            <v>901801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ЛД"/>
      <sheetName val="СОБ-ТЬ_ВОДА"/>
      <sheetName val="Додаток 17"/>
      <sheetName val="СОБ-ТЬ_СТОКИ"/>
      <sheetName val="Додаток 19"/>
      <sheetName val="вироб соб"/>
      <sheetName val="ЕЛ_ЕН"/>
      <sheetName val="ЗАГАЛЬНОВИРОБ"/>
      <sheetName val="АДМІН"/>
      <sheetName val="ЗБУТ"/>
      <sheetName val="ІНШІ_ОПЕР_ВИТРАТИ"/>
      <sheetName val="ФІНВ-ТИ"/>
      <sheetName val="РОЗРАХ_ПРИБ"/>
      <sheetName val="Х_КА_ВОДА"/>
      <sheetName val="Х-КА_СТОКИ"/>
      <sheetName val="Пр мат"/>
      <sheetName val="амортизація"/>
      <sheetName val="перс. в розрахунку"/>
      <sheetName val="ПРЯМІ"/>
      <sheetName val="Лист2"/>
      <sheetName val="Лист3"/>
      <sheetName val="Лист4"/>
    </sheetNames>
    <sheetDataSet>
      <sheetData sheetId="0" refreshError="1"/>
      <sheetData sheetId="1" refreshError="1"/>
      <sheetData sheetId="2" refreshError="1"/>
      <sheetData sheetId="3" refreshError="1">
        <row r="21">
          <cell r="J2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ЛД"/>
      <sheetName val="СОБ-ТЬ_ВОДА"/>
      <sheetName val="Додаток 5"/>
      <sheetName val="СОБ-ТЬ_СТОКИ"/>
      <sheetName val="Додаток 7"/>
      <sheetName val="вироб соб"/>
      <sheetName val="ЕЛ_ЕН"/>
      <sheetName val="ЗАГАЛЬНОВИРОБ"/>
      <sheetName val="АДМІН"/>
      <sheetName val="ЗБУТ"/>
      <sheetName val="ІНШІ_ОПЕР_ВИТРАТИ"/>
      <sheetName val="ФІНВ-ТИ"/>
      <sheetName val="РОЗРАХ_ПРИБ"/>
      <sheetName val="Х_КА_ВОДА"/>
      <sheetName val="Х-КА_СТОКИ"/>
      <sheetName val="Пр мат"/>
      <sheetName val="амортизація"/>
      <sheetName val="масла"/>
      <sheetName val="пмм1"/>
      <sheetName val="ремонти всього"/>
      <sheetName val="пок вода"/>
      <sheetName val="зп_в"/>
      <sheetName val="зп_с"/>
      <sheetName val="нормативне обгрун. по з_пл"/>
      <sheetName val="перс. в розрахунку"/>
      <sheetName val="розшифровка прямих витрат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34">
          <cell r="J34">
            <v>0</v>
          </cell>
        </row>
        <row r="38">
          <cell r="J38">
            <v>0</v>
          </cell>
        </row>
        <row r="39">
          <cell r="J3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D603-C440-4F24-8AE6-41F1E57B5031}">
  <sheetPr>
    <tabColor rgb="FF0070C0"/>
  </sheetPr>
  <dimension ref="A1:I44"/>
  <sheetViews>
    <sheetView tabSelected="1" topLeftCell="A31" zoomScale="95" zoomScaleNormal="95" workbookViewId="0">
      <selection activeCell="K1" sqref="K1:M1048576"/>
    </sheetView>
  </sheetViews>
  <sheetFormatPr defaultRowHeight="13.2" x14ac:dyDescent="0.25"/>
  <cols>
    <col min="1" max="1" width="6.5546875" style="34" customWidth="1"/>
    <col min="2" max="2" width="32.44140625" style="33" customWidth="1"/>
    <col min="3" max="3" width="6.5546875" style="33" customWidth="1"/>
    <col min="4" max="5" width="9.6640625" style="33" customWidth="1"/>
    <col min="6" max="8" width="9.109375" style="33" customWidth="1"/>
    <col min="9" max="9" width="7.44140625" style="33" customWidth="1"/>
    <col min="254" max="254" width="6.5546875" customWidth="1"/>
    <col min="255" max="255" width="32.44140625" customWidth="1"/>
    <col min="256" max="256" width="6.5546875" customWidth="1"/>
    <col min="257" max="258" width="9.6640625" customWidth="1"/>
    <col min="259" max="261" width="9.109375" customWidth="1"/>
    <col min="262" max="262" width="7.44140625" customWidth="1"/>
    <col min="510" max="510" width="6.5546875" customWidth="1"/>
    <col min="511" max="511" width="32.44140625" customWidth="1"/>
    <col min="512" max="512" width="6.5546875" customWidth="1"/>
    <col min="513" max="514" width="9.6640625" customWidth="1"/>
    <col min="515" max="517" width="9.109375" customWidth="1"/>
    <col min="518" max="518" width="7.44140625" customWidth="1"/>
    <col min="766" max="766" width="6.5546875" customWidth="1"/>
    <col min="767" max="767" width="32.44140625" customWidth="1"/>
    <col min="768" max="768" width="6.5546875" customWidth="1"/>
    <col min="769" max="770" width="9.6640625" customWidth="1"/>
    <col min="771" max="773" width="9.109375" customWidth="1"/>
    <col min="774" max="774" width="7.44140625" customWidth="1"/>
    <col min="1022" max="1022" width="6.5546875" customWidth="1"/>
    <col min="1023" max="1023" width="32.44140625" customWidth="1"/>
    <col min="1024" max="1024" width="6.5546875" customWidth="1"/>
    <col min="1025" max="1026" width="9.6640625" customWidth="1"/>
    <col min="1027" max="1029" width="9.109375" customWidth="1"/>
    <col min="1030" max="1030" width="7.44140625" customWidth="1"/>
    <col min="1278" max="1278" width="6.5546875" customWidth="1"/>
    <col min="1279" max="1279" width="32.44140625" customWidth="1"/>
    <col min="1280" max="1280" width="6.5546875" customWidth="1"/>
    <col min="1281" max="1282" width="9.6640625" customWidth="1"/>
    <col min="1283" max="1285" width="9.109375" customWidth="1"/>
    <col min="1286" max="1286" width="7.44140625" customWidth="1"/>
    <col min="1534" max="1534" width="6.5546875" customWidth="1"/>
    <col min="1535" max="1535" width="32.44140625" customWidth="1"/>
    <col min="1536" max="1536" width="6.5546875" customWidth="1"/>
    <col min="1537" max="1538" width="9.6640625" customWidth="1"/>
    <col min="1539" max="1541" width="9.109375" customWidth="1"/>
    <col min="1542" max="1542" width="7.44140625" customWidth="1"/>
    <col min="1790" max="1790" width="6.5546875" customWidth="1"/>
    <col min="1791" max="1791" width="32.44140625" customWidth="1"/>
    <col min="1792" max="1792" width="6.5546875" customWidth="1"/>
    <col min="1793" max="1794" width="9.6640625" customWidth="1"/>
    <col min="1795" max="1797" width="9.109375" customWidth="1"/>
    <col min="1798" max="1798" width="7.44140625" customWidth="1"/>
    <col min="2046" max="2046" width="6.5546875" customWidth="1"/>
    <col min="2047" max="2047" width="32.44140625" customWidth="1"/>
    <col min="2048" max="2048" width="6.5546875" customWidth="1"/>
    <col min="2049" max="2050" width="9.6640625" customWidth="1"/>
    <col min="2051" max="2053" width="9.109375" customWidth="1"/>
    <col min="2054" max="2054" width="7.44140625" customWidth="1"/>
    <col min="2302" max="2302" width="6.5546875" customWidth="1"/>
    <col min="2303" max="2303" width="32.44140625" customWidth="1"/>
    <col min="2304" max="2304" width="6.5546875" customWidth="1"/>
    <col min="2305" max="2306" width="9.6640625" customWidth="1"/>
    <col min="2307" max="2309" width="9.109375" customWidth="1"/>
    <col min="2310" max="2310" width="7.44140625" customWidth="1"/>
    <col min="2558" max="2558" width="6.5546875" customWidth="1"/>
    <col min="2559" max="2559" width="32.44140625" customWidth="1"/>
    <col min="2560" max="2560" width="6.5546875" customWidth="1"/>
    <col min="2561" max="2562" width="9.6640625" customWidth="1"/>
    <col min="2563" max="2565" width="9.109375" customWidth="1"/>
    <col min="2566" max="2566" width="7.44140625" customWidth="1"/>
    <col min="2814" max="2814" width="6.5546875" customWidth="1"/>
    <col min="2815" max="2815" width="32.44140625" customWidth="1"/>
    <col min="2816" max="2816" width="6.5546875" customWidth="1"/>
    <col min="2817" max="2818" width="9.6640625" customWidth="1"/>
    <col min="2819" max="2821" width="9.109375" customWidth="1"/>
    <col min="2822" max="2822" width="7.44140625" customWidth="1"/>
    <col min="3070" max="3070" width="6.5546875" customWidth="1"/>
    <col min="3071" max="3071" width="32.44140625" customWidth="1"/>
    <col min="3072" max="3072" width="6.5546875" customWidth="1"/>
    <col min="3073" max="3074" width="9.6640625" customWidth="1"/>
    <col min="3075" max="3077" width="9.109375" customWidth="1"/>
    <col min="3078" max="3078" width="7.44140625" customWidth="1"/>
    <col min="3326" max="3326" width="6.5546875" customWidth="1"/>
    <col min="3327" max="3327" width="32.44140625" customWidth="1"/>
    <col min="3328" max="3328" width="6.5546875" customWidth="1"/>
    <col min="3329" max="3330" width="9.6640625" customWidth="1"/>
    <col min="3331" max="3333" width="9.109375" customWidth="1"/>
    <col min="3334" max="3334" width="7.44140625" customWidth="1"/>
    <col min="3582" max="3582" width="6.5546875" customWidth="1"/>
    <col min="3583" max="3583" width="32.44140625" customWidth="1"/>
    <col min="3584" max="3584" width="6.5546875" customWidth="1"/>
    <col min="3585" max="3586" width="9.6640625" customWidth="1"/>
    <col min="3587" max="3589" width="9.109375" customWidth="1"/>
    <col min="3590" max="3590" width="7.44140625" customWidth="1"/>
    <col min="3838" max="3838" width="6.5546875" customWidth="1"/>
    <col min="3839" max="3839" width="32.44140625" customWidth="1"/>
    <col min="3840" max="3840" width="6.5546875" customWidth="1"/>
    <col min="3841" max="3842" width="9.6640625" customWidth="1"/>
    <col min="3843" max="3845" width="9.109375" customWidth="1"/>
    <col min="3846" max="3846" width="7.44140625" customWidth="1"/>
    <col min="4094" max="4094" width="6.5546875" customWidth="1"/>
    <col min="4095" max="4095" width="32.44140625" customWidth="1"/>
    <col min="4096" max="4096" width="6.5546875" customWidth="1"/>
    <col min="4097" max="4098" width="9.6640625" customWidth="1"/>
    <col min="4099" max="4101" width="9.109375" customWidth="1"/>
    <col min="4102" max="4102" width="7.44140625" customWidth="1"/>
    <col min="4350" max="4350" width="6.5546875" customWidth="1"/>
    <col min="4351" max="4351" width="32.44140625" customWidth="1"/>
    <col min="4352" max="4352" width="6.5546875" customWidth="1"/>
    <col min="4353" max="4354" width="9.6640625" customWidth="1"/>
    <col min="4355" max="4357" width="9.109375" customWidth="1"/>
    <col min="4358" max="4358" width="7.44140625" customWidth="1"/>
    <col min="4606" max="4606" width="6.5546875" customWidth="1"/>
    <col min="4607" max="4607" width="32.44140625" customWidth="1"/>
    <col min="4608" max="4608" width="6.5546875" customWidth="1"/>
    <col min="4609" max="4610" width="9.6640625" customWidth="1"/>
    <col min="4611" max="4613" width="9.109375" customWidth="1"/>
    <col min="4614" max="4614" width="7.44140625" customWidth="1"/>
    <col min="4862" max="4862" width="6.5546875" customWidth="1"/>
    <col min="4863" max="4863" width="32.44140625" customWidth="1"/>
    <col min="4864" max="4864" width="6.5546875" customWidth="1"/>
    <col min="4865" max="4866" width="9.6640625" customWidth="1"/>
    <col min="4867" max="4869" width="9.109375" customWidth="1"/>
    <col min="4870" max="4870" width="7.44140625" customWidth="1"/>
    <col min="5118" max="5118" width="6.5546875" customWidth="1"/>
    <col min="5119" max="5119" width="32.44140625" customWidth="1"/>
    <col min="5120" max="5120" width="6.5546875" customWidth="1"/>
    <col min="5121" max="5122" width="9.6640625" customWidth="1"/>
    <col min="5123" max="5125" width="9.109375" customWidth="1"/>
    <col min="5126" max="5126" width="7.44140625" customWidth="1"/>
    <col min="5374" max="5374" width="6.5546875" customWidth="1"/>
    <col min="5375" max="5375" width="32.44140625" customWidth="1"/>
    <col min="5376" max="5376" width="6.5546875" customWidth="1"/>
    <col min="5377" max="5378" width="9.6640625" customWidth="1"/>
    <col min="5379" max="5381" width="9.109375" customWidth="1"/>
    <col min="5382" max="5382" width="7.44140625" customWidth="1"/>
    <col min="5630" max="5630" width="6.5546875" customWidth="1"/>
    <col min="5631" max="5631" width="32.44140625" customWidth="1"/>
    <col min="5632" max="5632" width="6.5546875" customWidth="1"/>
    <col min="5633" max="5634" width="9.6640625" customWidth="1"/>
    <col min="5635" max="5637" width="9.109375" customWidth="1"/>
    <col min="5638" max="5638" width="7.44140625" customWidth="1"/>
    <col min="5886" max="5886" width="6.5546875" customWidth="1"/>
    <col min="5887" max="5887" width="32.44140625" customWidth="1"/>
    <col min="5888" max="5888" width="6.5546875" customWidth="1"/>
    <col min="5889" max="5890" width="9.6640625" customWidth="1"/>
    <col min="5891" max="5893" width="9.109375" customWidth="1"/>
    <col min="5894" max="5894" width="7.44140625" customWidth="1"/>
    <col min="6142" max="6142" width="6.5546875" customWidth="1"/>
    <col min="6143" max="6143" width="32.44140625" customWidth="1"/>
    <col min="6144" max="6144" width="6.5546875" customWidth="1"/>
    <col min="6145" max="6146" width="9.6640625" customWidth="1"/>
    <col min="6147" max="6149" width="9.109375" customWidth="1"/>
    <col min="6150" max="6150" width="7.44140625" customWidth="1"/>
    <col min="6398" max="6398" width="6.5546875" customWidth="1"/>
    <col min="6399" max="6399" width="32.44140625" customWidth="1"/>
    <col min="6400" max="6400" width="6.5546875" customWidth="1"/>
    <col min="6401" max="6402" width="9.6640625" customWidth="1"/>
    <col min="6403" max="6405" width="9.109375" customWidth="1"/>
    <col min="6406" max="6406" width="7.44140625" customWidth="1"/>
    <col min="6654" max="6654" width="6.5546875" customWidth="1"/>
    <col min="6655" max="6655" width="32.44140625" customWidth="1"/>
    <col min="6656" max="6656" width="6.5546875" customWidth="1"/>
    <col min="6657" max="6658" width="9.6640625" customWidth="1"/>
    <col min="6659" max="6661" width="9.109375" customWidth="1"/>
    <col min="6662" max="6662" width="7.44140625" customWidth="1"/>
    <col min="6910" max="6910" width="6.5546875" customWidth="1"/>
    <col min="6911" max="6911" width="32.44140625" customWidth="1"/>
    <col min="6912" max="6912" width="6.5546875" customWidth="1"/>
    <col min="6913" max="6914" width="9.6640625" customWidth="1"/>
    <col min="6915" max="6917" width="9.109375" customWidth="1"/>
    <col min="6918" max="6918" width="7.44140625" customWidth="1"/>
    <col min="7166" max="7166" width="6.5546875" customWidth="1"/>
    <col min="7167" max="7167" width="32.44140625" customWidth="1"/>
    <col min="7168" max="7168" width="6.5546875" customWidth="1"/>
    <col min="7169" max="7170" width="9.6640625" customWidth="1"/>
    <col min="7171" max="7173" width="9.109375" customWidth="1"/>
    <col min="7174" max="7174" width="7.44140625" customWidth="1"/>
    <col min="7422" max="7422" width="6.5546875" customWidth="1"/>
    <col min="7423" max="7423" width="32.44140625" customWidth="1"/>
    <col min="7424" max="7424" width="6.5546875" customWidth="1"/>
    <col min="7425" max="7426" width="9.6640625" customWidth="1"/>
    <col min="7427" max="7429" width="9.109375" customWidth="1"/>
    <col min="7430" max="7430" width="7.44140625" customWidth="1"/>
    <col min="7678" max="7678" width="6.5546875" customWidth="1"/>
    <col min="7679" max="7679" width="32.44140625" customWidth="1"/>
    <col min="7680" max="7680" width="6.5546875" customWidth="1"/>
    <col min="7681" max="7682" width="9.6640625" customWidth="1"/>
    <col min="7683" max="7685" width="9.109375" customWidth="1"/>
    <col min="7686" max="7686" width="7.44140625" customWidth="1"/>
    <col min="7934" max="7934" width="6.5546875" customWidth="1"/>
    <col min="7935" max="7935" width="32.44140625" customWidth="1"/>
    <col min="7936" max="7936" width="6.5546875" customWidth="1"/>
    <col min="7937" max="7938" width="9.6640625" customWidth="1"/>
    <col min="7939" max="7941" width="9.109375" customWidth="1"/>
    <col min="7942" max="7942" width="7.44140625" customWidth="1"/>
    <col min="8190" max="8190" width="6.5546875" customWidth="1"/>
    <col min="8191" max="8191" width="32.44140625" customWidth="1"/>
    <col min="8192" max="8192" width="6.5546875" customWidth="1"/>
    <col min="8193" max="8194" width="9.6640625" customWidth="1"/>
    <col min="8195" max="8197" width="9.109375" customWidth="1"/>
    <col min="8198" max="8198" width="7.44140625" customWidth="1"/>
    <col min="8446" max="8446" width="6.5546875" customWidth="1"/>
    <col min="8447" max="8447" width="32.44140625" customWidth="1"/>
    <col min="8448" max="8448" width="6.5546875" customWidth="1"/>
    <col min="8449" max="8450" width="9.6640625" customWidth="1"/>
    <col min="8451" max="8453" width="9.109375" customWidth="1"/>
    <col min="8454" max="8454" width="7.44140625" customWidth="1"/>
    <col min="8702" max="8702" width="6.5546875" customWidth="1"/>
    <col min="8703" max="8703" width="32.44140625" customWidth="1"/>
    <col min="8704" max="8704" width="6.5546875" customWidth="1"/>
    <col min="8705" max="8706" width="9.6640625" customWidth="1"/>
    <col min="8707" max="8709" width="9.109375" customWidth="1"/>
    <col min="8710" max="8710" width="7.44140625" customWidth="1"/>
    <col min="8958" max="8958" width="6.5546875" customWidth="1"/>
    <col min="8959" max="8959" width="32.44140625" customWidth="1"/>
    <col min="8960" max="8960" width="6.5546875" customWidth="1"/>
    <col min="8961" max="8962" width="9.6640625" customWidth="1"/>
    <col min="8963" max="8965" width="9.109375" customWidth="1"/>
    <col min="8966" max="8966" width="7.44140625" customWidth="1"/>
    <col min="9214" max="9214" width="6.5546875" customWidth="1"/>
    <col min="9215" max="9215" width="32.44140625" customWidth="1"/>
    <col min="9216" max="9216" width="6.5546875" customWidth="1"/>
    <col min="9217" max="9218" width="9.6640625" customWidth="1"/>
    <col min="9219" max="9221" width="9.109375" customWidth="1"/>
    <col min="9222" max="9222" width="7.44140625" customWidth="1"/>
    <col min="9470" max="9470" width="6.5546875" customWidth="1"/>
    <col min="9471" max="9471" width="32.44140625" customWidth="1"/>
    <col min="9472" max="9472" width="6.5546875" customWidth="1"/>
    <col min="9473" max="9474" width="9.6640625" customWidth="1"/>
    <col min="9475" max="9477" width="9.109375" customWidth="1"/>
    <col min="9478" max="9478" width="7.44140625" customWidth="1"/>
    <col min="9726" max="9726" width="6.5546875" customWidth="1"/>
    <col min="9727" max="9727" width="32.44140625" customWidth="1"/>
    <col min="9728" max="9728" width="6.5546875" customWidth="1"/>
    <col min="9729" max="9730" width="9.6640625" customWidth="1"/>
    <col min="9731" max="9733" width="9.109375" customWidth="1"/>
    <col min="9734" max="9734" width="7.44140625" customWidth="1"/>
    <col min="9982" max="9982" width="6.5546875" customWidth="1"/>
    <col min="9983" max="9983" width="32.44140625" customWidth="1"/>
    <col min="9984" max="9984" width="6.5546875" customWidth="1"/>
    <col min="9985" max="9986" width="9.6640625" customWidth="1"/>
    <col min="9987" max="9989" width="9.109375" customWidth="1"/>
    <col min="9990" max="9990" width="7.44140625" customWidth="1"/>
    <col min="10238" max="10238" width="6.5546875" customWidth="1"/>
    <col min="10239" max="10239" width="32.44140625" customWidth="1"/>
    <col min="10240" max="10240" width="6.5546875" customWidth="1"/>
    <col min="10241" max="10242" width="9.6640625" customWidth="1"/>
    <col min="10243" max="10245" width="9.109375" customWidth="1"/>
    <col min="10246" max="10246" width="7.44140625" customWidth="1"/>
    <col min="10494" max="10494" width="6.5546875" customWidth="1"/>
    <col min="10495" max="10495" width="32.44140625" customWidth="1"/>
    <col min="10496" max="10496" width="6.5546875" customWidth="1"/>
    <col min="10497" max="10498" width="9.6640625" customWidth="1"/>
    <col min="10499" max="10501" width="9.109375" customWidth="1"/>
    <col min="10502" max="10502" width="7.44140625" customWidth="1"/>
    <col min="10750" max="10750" width="6.5546875" customWidth="1"/>
    <col min="10751" max="10751" width="32.44140625" customWidth="1"/>
    <col min="10752" max="10752" width="6.5546875" customWidth="1"/>
    <col min="10753" max="10754" width="9.6640625" customWidth="1"/>
    <col min="10755" max="10757" width="9.109375" customWidth="1"/>
    <col min="10758" max="10758" width="7.44140625" customWidth="1"/>
    <col min="11006" max="11006" width="6.5546875" customWidth="1"/>
    <col min="11007" max="11007" width="32.44140625" customWidth="1"/>
    <col min="11008" max="11008" width="6.5546875" customWidth="1"/>
    <col min="11009" max="11010" width="9.6640625" customWidth="1"/>
    <col min="11011" max="11013" width="9.109375" customWidth="1"/>
    <col min="11014" max="11014" width="7.44140625" customWidth="1"/>
    <col min="11262" max="11262" width="6.5546875" customWidth="1"/>
    <col min="11263" max="11263" width="32.44140625" customWidth="1"/>
    <col min="11264" max="11264" width="6.5546875" customWidth="1"/>
    <col min="11265" max="11266" width="9.6640625" customWidth="1"/>
    <col min="11267" max="11269" width="9.109375" customWidth="1"/>
    <col min="11270" max="11270" width="7.44140625" customWidth="1"/>
    <col min="11518" max="11518" width="6.5546875" customWidth="1"/>
    <col min="11519" max="11519" width="32.44140625" customWidth="1"/>
    <col min="11520" max="11520" width="6.5546875" customWidth="1"/>
    <col min="11521" max="11522" width="9.6640625" customWidth="1"/>
    <col min="11523" max="11525" width="9.109375" customWidth="1"/>
    <col min="11526" max="11526" width="7.44140625" customWidth="1"/>
    <col min="11774" max="11774" width="6.5546875" customWidth="1"/>
    <col min="11775" max="11775" width="32.44140625" customWidth="1"/>
    <col min="11776" max="11776" width="6.5546875" customWidth="1"/>
    <col min="11777" max="11778" width="9.6640625" customWidth="1"/>
    <col min="11779" max="11781" width="9.109375" customWidth="1"/>
    <col min="11782" max="11782" width="7.44140625" customWidth="1"/>
    <col min="12030" max="12030" width="6.5546875" customWidth="1"/>
    <col min="12031" max="12031" width="32.44140625" customWidth="1"/>
    <col min="12032" max="12032" width="6.5546875" customWidth="1"/>
    <col min="12033" max="12034" width="9.6640625" customWidth="1"/>
    <col min="12035" max="12037" width="9.109375" customWidth="1"/>
    <col min="12038" max="12038" width="7.44140625" customWidth="1"/>
    <col min="12286" max="12286" width="6.5546875" customWidth="1"/>
    <col min="12287" max="12287" width="32.44140625" customWidth="1"/>
    <col min="12288" max="12288" width="6.5546875" customWidth="1"/>
    <col min="12289" max="12290" width="9.6640625" customWidth="1"/>
    <col min="12291" max="12293" width="9.109375" customWidth="1"/>
    <col min="12294" max="12294" width="7.44140625" customWidth="1"/>
    <col min="12542" max="12542" width="6.5546875" customWidth="1"/>
    <col min="12543" max="12543" width="32.44140625" customWidth="1"/>
    <col min="12544" max="12544" width="6.5546875" customWidth="1"/>
    <col min="12545" max="12546" width="9.6640625" customWidth="1"/>
    <col min="12547" max="12549" width="9.109375" customWidth="1"/>
    <col min="12550" max="12550" width="7.44140625" customWidth="1"/>
    <col min="12798" max="12798" width="6.5546875" customWidth="1"/>
    <col min="12799" max="12799" width="32.44140625" customWidth="1"/>
    <col min="12800" max="12800" width="6.5546875" customWidth="1"/>
    <col min="12801" max="12802" width="9.6640625" customWidth="1"/>
    <col min="12803" max="12805" width="9.109375" customWidth="1"/>
    <col min="12806" max="12806" width="7.44140625" customWidth="1"/>
    <col min="13054" max="13054" width="6.5546875" customWidth="1"/>
    <col min="13055" max="13055" width="32.44140625" customWidth="1"/>
    <col min="13056" max="13056" width="6.5546875" customWidth="1"/>
    <col min="13057" max="13058" width="9.6640625" customWidth="1"/>
    <col min="13059" max="13061" width="9.109375" customWidth="1"/>
    <col min="13062" max="13062" width="7.44140625" customWidth="1"/>
    <col min="13310" max="13310" width="6.5546875" customWidth="1"/>
    <col min="13311" max="13311" width="32.44140625" customWidth="1"/>
    <col min="13312" max="13312" width="6.5546875" customWidth="1"/>
    <col min="13313" max="13314" width="9.6640625" customWidth="1"/>
    <col min="13315" max="13317" width="9.109375" customWidth="1"/>
    <col min="13318" max="13318" width="7.44140625" customWidth="1"/>
    <col min="13566" max="13566" width="6.5546875" customWidth="1"/>
    <col min="13567" max="13567" width="32.44140625" customWidth="1"/>
    <col min="13568" max="13568" width="6.5546875" customWidth="1"/>
    <col min="13569" max="13570" width="9.6640625" customWidth="1"/>
    <col min="13571" max="13573" width="9.109375" customWidth="1"/>
    <col min="13574" max="13574" width="7.44140625" customWidth="1"/>
    <col min="13822" max="13822" width="6.5546875" customWidth="1"/>
    <col min="13823" max="13823" width="32.44140625" customWidth="1"/>
    <col min="13824" max="13824" width="6.5546875" customWidth="1"/>
    <col min="13825" max="13826" width="9.6640625" customWidth="1"/>
    <col min="13827" max="13829" width="9.109375" customWidth="1"/>
    <col min="13830" max="13830" width="7.44140625" customWidth="1"/>
    <col min="14078" max="14078" width="6.5546875" customWidth="1"/>
    <col min="14079" max="14079" width="32.44140625" customWidth="1"/>
    <col min="14080" max="14080" width="6.5546875" customWidth="1"/>
    <col min="14081" max="14082" width="9.6640625" customWidth="1"/>
    <col min="14083" max="14085" width="9.109375" customWidth="1"/>
    <col min="14086" max="14086" width="7.44140625" customWidth="1"/>
    <col min="14334" max="14334" width="6.5546875" customWidth="1"/>
    <col min="14335" max="14335" width="32.44140625" customWidth="1"/>
    <col min="14336" max="14336" width="6.5546875" customWidth="1"/>
    <col min="14337" max="14338" width="9.6640625" customWidth="1"/>
    <col min="14339" max="14341" width="9.109375" customWidth="1"/>
    <col min="14342" max="14342" width="7.44140625" customWidth="1"/>
    <col min="14590" max="14590" width="6.5546875" customWidth="1"/>
    <col min="14591" max="14591" width="32.44140625" customWidth="1"/>
    <col min="14592" max="14592" width="6.5546875" customWidth="1"/>
    <col min="14593" max="14594" width="9.6640625" customWidth="1"/>
    <col min="14595" max="14597" width="9.109375" customWidth="1"/>
    <col min="14598" max="14598" width="7.44140625" customWidth="1"/>
    <col min="14846" max="14846" width="6.5546875" customWidth="1"/>
    <col min="14847" max="14847" width="32.44140625" customWidth="1"/>
    <col min="14848" max="14848" width="6.5546875" customWidth="1"/>
    <col min="14849" max="14850" width="9.6640625" customWidth="1"/>
    <col min="14851" max="14853" width="9.109375" customWidth="1"/>
    <col min="14854" max="14854" width="7.44140625" customWidth="1"/>
    <col min="15102" max="15102" width="6.5546875" customWidth="1"/>
    <col min="15103" max="15103" width="32.44140625" customWidth="1"/>
    <col min="15104" max="15104" width="6.5546875" customWidth="1"/>
    <col min="15105" max="15106" width="9.6640625" customWidth="1"/>
    <col min="15107" max="15109" width="9.109375" customWidth="1"/>
    <col min="15110" max="15110" width="7.44140625" customWidth="1"/>
    <col min="15358" max="15358" width="6.5546875" customWidth="1"/>
    <col min="15359" max="15359" width="32.44140625" customWidth="1"/>
    <col min="15360" max="15360" width="6.5546875" customWidth="1"/>
    <col min="15361" max="15362" width="9.6640625" customWidth="1"/>
    <col min="15363" max="15365" width="9.109375" customWidth="1"/>
    <col min="15366" max="15366" width="7.44140625" customWidth="1"/>
    <col min="15614" max="15614" width="6.5546875" customWidth="1"/>
    <col min="15615" max="15615" width="32.44140625" customWidth="1"/>
    <col min="15616" max="15616" width="6.5546875" customWidth="1"/>
    <col min="15617" max="15618" width="9.6640625" customWidth="1"/>
    <col min="15619" max="15621" width="9.109375" customWidth="1"/>
    <col min="15622" max="15622" width="7.44140625" customWidth="1"/>
    <col min="15870" max="15870" width="6.5546875" customWidth="1"/>
    <col min="15871" max="15871" width="32.44140625" customWidth="1"/>
    <col min="15872" max="15872" width="6.5546875" customWidth="1"/>
    <col min="15873" max="15874" width="9.6640625" customWidth="1"/>
    <col min="15875" max="15877" width="9.109375" customWidth="1"/>
    <col min="15878" max="15878" width="7.44140625" customWidth="1"/>
    <col min="16126" max="16126" width="6.5546875" customWidth="1"/>
    <col min="16127" max="16127" width="32.44140625" customWidth="1"/>
    <col min="16128" max="16128" width="6.5546875" customWidth="1"/>
    <col min="16129" max="16130" width="9.6640625" customWidth="1"/>
    <col min="16131" max="16133" width="9.109375" customWidth="1"/>
    <col min="16134" max="16134" width="7.44140625" customWidth="1"/>
  </cols>
  <sheetData>
    <row r="1" spans="1:9" ht="15.6" x14ac:dyDescent="0.25">
      <c r="A1" s="1"/>
      <c r="B1" s="2"/>
      <c r="C1" s="2"/>
      <c r="D1" s="3" t="s">
        <v>0</v>
      </c>
      <c r="E1" s="4"/>
      <c r="F1" s="4"/>
      <c r="G1" s="4"/>
      <c r="H1" s="4"/>
      <c r="I1" s="4"/>
    </row>
    <row r="2" spans="1:9" ht="33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ht="15.75" customHeight="1" x14ac:dyDescent="0.25">
      <c r="A3" s="5" t="str">
        <f>[1]СОБІВ_ВОДА!A4</f>
        <v>по ТОВ "ЖИТЛО СЕРВІС" на 2025 рік</v>
      </c>
      <c r="B3" s="5"/>
      <c r="C3" s="5"/>
      <c r="D3" s="5"/>
      <c r="E3" s="5"/>
      <c r="F3" s="5"/>
      <c r="G3" s="5"/>
      <c r="H3" s="5"/>
      <c r="I3" s="5"/>
    </row>
    <row r="4" spans="1:9" ht="13.8" x14ac:dyDescent="0.25">
      <c r="A4" s="6"/>
      <c r="B4" s="6"/>
      <c r="C4" s="6"/>
      <c r="D4" s="6"/>
      <c r="E4" s="6"/>
      <c r="F4" s="6"/>
      <c r="G4" s="6"/>
      <c r="H4" s="6"/>
      <c r="I4" s="7" t="s">
        <v>2</v>
      </c>
    </row>
    <row r="5" spans="1:9" ht="76.5" customHeight="1" x14ac:dyDescent="0.25">
      <c r="A5" s="8" t="s">
        <v>3</v>
      </c>
      <c r="B5" s="9" t="s">
        <v>4</v>
      </c>
      <c r="C5" s="9" t="s">
        <v>5</v>
      </c>
      <c r="D5" s="10" t="s">
        <v>6</v>
      </c>
      <c r="E5" s="11"/>
      <c r="F5" s="9" t="s">
        <v>7</v>
      </c>
      <c r="G5" s="9"/>
      <c r="H5" s="9" t="s">
        <v>8</v>
      </c>
      <c r="I5" s="9"/>
    </row>
    <row r="6" spans="1:9" ht="26.4" x14ac:dyDescent="0.25">
      <c r="A6" s="12"/>
      <c r="B6" s="9"/>
      <c r="C6" s="9"/>
      <c r="D6" s="13" t="s">
        <v>9</v>
      </c>
      <c r="E6" s="14" t="s">
        <v>10</v>
      </c>
      <c r="F6" s="13" t="s">
        <v>9</v>
      </c>
      <c r="G6" s="14" t="s">
        <v>10</v>
      </c>
      <c r="H6" s="13" t="s">
        <v>9</v>
      </c>
      <c r="I6" s="14" t="s">
        <v>10</v>
      </c>
    </row>
    <row r="7" spans="1:9" x14ac:dyDescent="0.25">
      <c r="A7" s="15" t="s">
        <v>11</v>
      </c>
      <c r="B7" s="15" t="s">
        <v>12</v>
      </c>
      <c r="C7" s="15" t="s">
        <v>13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</row>
    <row r="8" spans="1:9" ht="26.4" x14ac:dyDescent="0.25">
      <c r="A8" s="16">
        <v>1</v>
      </c>
      <c r="B8" s="17" t="s">
        <v>14</v>
      </c>
      <c r="C8" s="18">
        <v>1</v>
      </c>
      <c r="D8" s="19">
        <v>0</v>
      </c>
      <c r="E8" s="19">
        <v>0</v>
      </c>
      <c r="F8" s="20">
        <f>H8-D8</f>
        <v>9328.2764000000006</v>
      </c>
      <c r="G8" s="20">
        <f>I8-E8</f>
        <v>16.47523207347227</v>
      </c>
      <c r="H8" s="20">
        <f>H9+H14+H15+H19</f>
        <v>9328.2764000000006</v>
      </c>
      <c r="I8" s="20">
        <f>H8/H36</f>
        <v>16.47523207347227</v>
      </c>
    </row>
    <row r="9" spans="1:9" x14ac:dyDescent="0.25">
      <c r="A9" s="16" t="s">
        <v>15</v>
      </c>
      <c r="B9" s="17" t="s">
        <v>16</v>
      </c>
      <c r="C9" s="18">
        <v>2</v>
      </c>
      <c r="D9" s="19">
        <v>0</v>
      </c>
      <c r="E9" s="19">
        <v>0</v>
      </c>
      <c r="F9" s="20">
        <f t="shared" ref="F9:G34" si="0">H9-D9</f>
        <v>6120.18</v>
      </c>
      <c r="G9" s="20">
        <f t="shared" si="0"/>
        <v>10.809219357117627</v>
      </c>
      <c r="H9" s="20">
        <f>SUM(H10:H13)</f>
        <v>6120.18</v>
      </c>
      <c r="I9" s="20">
        <f>H9/H36</f>
        <v>10.809219357117627</v>
      </c>
    </row>
    <row r="10" spans="1:9" x14ac:dyDescent="0.25">
      <c r="A10" s="16" t="s">
        <v>17</v>
      </c>
      <c r="B10" s="17" t="s">
        <v>18</v>
      </c>
      <c r="C10" s="18">
        <v>3</v>
      </c>
      <c r="D10" s="19">
        <v>0</v>
      </c>
      <c r="E10" s="19">
        <v>0</v>
      </c>
      <c r="F10" s="20">
        <f t="shared" si="0"/>
        <v>4644</v>
      </c>
      <c r="G10" s="20">
        <f t="shared" si="0"/>
        <v>8.2020487460261382</v>
      </c>
      <c r="H10" s="20">
        <f>[1]СОБІВ_СТОКИ!J14</f>
        <v>4644</v>
      </c>
      <c r="I10" s="20">
        <f>H10/H36</f>
        <v>8.2020487460261382</v>
      </c>
    </row>
    <row r="11" spans="1:9" x14ac:dyDescent="0.25">
      <c r="A11" s="16" t="s">
        <v>19</v>
      </c>
      <c r="B11" s="17" t="s">
        <v>20</v>
      </c>
      <c r="C11" s="18">
        <v>4</v>
      </c>
      <c r="D11" s="19">
        <v>0</v>
      </c>
      <c r="E11" s="19">
        <v>0</v>
      </c>
      <c r="F11" s="20">
        <f t="shared" si="0"/>
        <v>0</v>
      </c>
      <c r="G11" s="20">
        <f t="shared" si="0"/>
        <v>0</v>
      </c>
      <c r="H11" s="20">
        <v>0</v>
      </c>
      <c r="I11" s="19">
        <f>H11/H36</f>
        <v>0</v>
      </c>
    </row>
    <row r="12" spans="1:9" x14ac:dyDescent="0.25">
      <c r="A12" s="16" t="s">
        <v>21</v>
      </c>
      <c r="B12" s="17" t="s">
        <v>22</v>
      </c>
      <c r="C12" s="18">
        <v>5</v>
      </c>
      <c r="D12" s="19">
        <v>0</v>
      </c>
      <c r="E12" s="19">
        <v>0</v>
      </c>
      <c r="F12" s="20">
        <f t="shared" si="0"/>
        <v>1442.85</v>
      </c>
      <c r="G12" s="20">
        <f t="shared" si="0"/>
        <v>2.548304486047333</v>
      </c>
      <c r="H12" s="20">
        <f>[1]СОБІВ_СТОКИ!J15</f>
        <v>1442.85</v>
      </c>
      <c r="I12" s="20">
        <f>H12/H36</f>
        <v>2.548304486047333</v>
      </c>
    </row>
    <row r="13" spans="1:9" x14ac:dyDescent="0.25">
      <c r="A13" s="16" t="s">
        <v>23</v>
      </c>
      <c r="B13" s="17" t="s">
        <v>24</v>
      </c>
      <c r="C13" s="18">
        <v>6</v>
      </c>
      <c r="D13" s="19">
        <v>0</v>
      </c>
      <c r="E13" s="19">
        <v>0</v>
      </c>
      <c r="F13" s="20">
        <f t="shared" si="0"/>
        <v>33.33</v>
      </c>
      <c r="G13" s="20">
        <f t="shared" si="0"/>
        <v>5.8866125044153998E-2</v>
      </c>
      <c r="H13" s="20">
        <f>[1]СОБІВ_СТОКИ!J16</f>
        <v>33.33</v>
      </c>
      <c r="I13" s="20">
        <f>H13/H36</f>
        <v>5.8866125044153998E-2</v>
      </c>
    </row>
    <row r="14" spans="1:9" x14ac:dyDescent="0.25">
      <c r="A14" s="16" t="s">
        <v>25</v>
      </c>
      <c r="B14" s="17" t="s">
        <v>26</v>
      </c>
      <c r="C14" s="18">
        <v>7</v>
      </c>
      <c r="D14" s="19">
        <v>0</v>
      </c>
      <c r="E14" s="19">
        <v>0</v>
      </c>
      <c r="F14" s="20">
        <f t="shared" si="0"/>
        <v>1836.72</v>
      </c>
      <c r="G14" s="20">
        <f t="shared" si="0"/>
        <v>3.2439420699399504</v>
      </c>
      <c r="H14" s="20">
        <f>[1]СОБІВ_СТОКИ!J17</f>
        <v>1836.72</v>
      </c>
      <c r="I14" s="20">
        <f>H14/H36</f>
        <v>3.2439420699399504</v>
      </c>
    </row>
    <row r="15" spans="1:9" x14ac:dyDescent="0.25">
      <c r="A15" s="16" t="s">
        <v>27</v>
      </c>
      <c r="B15" s="17" t="s">
        <v>28</v>
      </c>
      <c r="C15" s="18">
        <v>8</v>
      </c>
      <c r="D15" s="19">
        <v>0</v>
      </c>
      <c r="E15" s="19">
        <v>0</v>
      </c>
      <c r="F15" s="20">
        <f t="shared" si="0"/>
        <v>457.33839999999998</v>
      </c>
      <c r="G15" s="20">
        <f t="shared" si="0"/>
        <v>0.80773295655245481</v>
      </c>
      <c r="H15" s="20">
        <f>H16+H17+H18</f>
        <v>457.33839999999998</v>
      </c>
      <c r="I15" s="20">
        <f>H15/H36</f>
        <v>0.80773295655245481</v>
      </c>
    </row>
    <row r="16" spans="1:9" ht="39.6" x14ac:dyDescent="0.25">
      <c r="A16" s="16" t="s">
        <v>29</v>
      </c>
      <c r="B16" s="17" t="s">
        <v>30</v>
      </c>
      <c r="C16" s="18">
        <v>9</v>
      </c>
      <c r="D16" s="19">
        <v>0</v>
      </c>
      <c r="E16" s="19">
        <v>0</v>
      </c>
      <c r="F16" s="20">
        <f t="shared" si="0"/>
        <v>404.07839999999999</v>
      </c>
      <c r="G16" s="20">
        <f t="shared" si="0"/>
        <v>0.71366725538678899</v>
      </c>
      <c r="H16" s="20">
        <f>H14*0.22</f>
        <v>404.07839999999999</v>
      </c>
      <c r="I16" s="20">
        <f>H16/H36</f>
        <v>0.71366725538678899</v>
      </c>
    </row>
    <row r="17" spans="1:9" ht="52.8" x14ac:dyDescent="0.25">
      <c r="A17" s="16" t="s">
        <v>31</v>
      </c>
      <c r="B17" s="17" t="s">
        <v>32</v>
      </c>
      <c r="C17" s="18">
        <v>10</v>
      </c>
      <c r="D17" s="19">
        <v>0</v>
      </c>
      <c r="E17" s="19">
        <v>0</v>
      </c>
      <c r="F17" s="20">
        <f t="shared" si="0"/>
        <v>53.26</v>
      </c>
      <c r="G17" s="20">
        <f t="shared" si="0"/>
        <v>9.406570116566583E-2</v>
      </c>
      <c r="H17" s="20">
        <f>[1]СОБІВ_СТОКИ!J20</f>
        <v>53.26</v>
      </c>
      <c r="I17" s="20">
        <f>H17/H36</f>
        <v>9.406570116566583E-2</v>
      </c>
    </row>
    <row r="18" spans="1:9" x14ac:dyDescent="0.25">
      <c r="A18" s="16" t="s">
        <v>33</v>
      </c>
      <c r="B18" s="17" t="s">
        <v>34</v>
      </c>
      <c r="C18" s="18">
        <v>11</v>
      </c>
      <c r="D18" s="19">
        <v>0</v>
      </c>
      <c r="E18" s="19">
        <v>0</v>
      </c>
      <c r="F18" s="20">
        <f t="shared" si="0"/>
        <v>0</v>
      </c>
      <c r="G18" s="20">
        <f t="shared" si="0"/>
        <v>0</v>
      </c>
      <c r="H18" s="20">
        <f>'[2]СОБ-ТЬ_СТОКИ'!J21</f>
        <v>0</v>
      </c>
      <c r="I18" s="20">
        <f>H18/H36</f>
        <v>0</v>
      </c>
    </row>
    <row r="19" spans="1:9" x14ac:dyDescent="0.25">
      <c r="A19" s="16" t="s">
        <v>35</v>
      </c>
      <c r="B19" s="17" t="s">
        <v>36</v>
      </c>
      <c r="C19" s="18">
        <v>12</v>
      </c>
      <c r="D19" s="19">
        <v>0</v>
      </c>
      <c r="E19" s="19">
        <v>0</v>
      </c>
      <c r="F19" s="20">
        <f t="shared" si="0"/>
        <v>914.03800000000001</v>
      </c>
      <c r="G19" s="20">
        <f t="shared" si="0"/>
        <v>1.6143376898622395</v>
      </c>
      <c r="H19" s="20">
        <f>[1]ЗАГАЛЬНОВИР_ВОДА!M8+[1]ЗАГАЛЬНОВИР_ВОДА!Q8</f>
        <v>914.03800000000001</v>
      </c>
      <c r="I19" s="20">
        <f>H19/H36</f>
        <v>1.6143376898622395</v>
      </c>
    </row>
    <row r="20" spans="1:9" x14ac:dyDescent="0.25">
      <c r="A20" s="16">
        <v>2</v>
      </c>
      <c r="B20" s="17" t="s">
        <v>37</v>
      </c>
      <c r="C20" s="18">
        <v>13</v>
      </c>
      <c r="D20" s="19">
        <v>0</v>
      </c>
      <c r="E20" s="19">
        <v>0</v>
      </c>
      <c r="F20" s="20">
        <f t="shared" si="0"/>
        <v>901.80100000000004</v>
      </c>
      <c r="G20" s="20">
        <f t="shared" si="0"/>
        <v>1.5927251854468385</v>
      </c>
      <c r="H20" s="20">
        <f>'[1]ПРЯМІ ВИТРАТИ ДЛЯ НАС'!D32/1000</f>
        <v>901.80100000000004</v>
      </c>
      <c r="I20" s="20">
        <f>H20/H36</f>
        <v>1.5927251854468385</v>
      </c>
    </row>
    <row r="21" spans="1:9" x14ac:dyDescent="0.25">
      <c r="A21" s="16">
        <v>3</v>
      </c>
      <c r="B21" s="17" t="s">
        <v>38</v>
      </c>
      <c r="C21" s="18">
        <v>14</v>
      </c>
      <c r="D21" s="19">
        <v>0</v>
      </c>
      <c r="E21" s="19">
        <v>0</v>
      </c>
      <c r="F21" s="20">
        <f t="shared" si="0"/>
        <v>0</v>
      </c>
      <c r="G21" s="20">
        <f t="shared" si="0"/>
        <v>0</v>
      </c>
      <c r="H21" s="20">
        <f>[1]ЗБУТ!Q10</f>
        <v>0</v>
      </c>
      <c r="I21" s="20">
        <f>H21/H36</f>
        <v>0</v>
      </c>
    </row>
    <row r="22" spans="1:9" x14ac:dyDescent="0.25">
      <c r="A22" s="16">
        <v>4</v>
      </c>
      <c r="B22" s="17" t="s">
        <v>39</v>
      </c>
      <c r="C22" s="18">
        <v>15</v>
      </c>
      <c r="D22" s="19">
        <v>0</v>
      </c>
      <c r="E22" s="19">
        <v>0</v>
      </c>
      <c r="F22" s="20">
        <f t="shared" si="0"/>
        <v>0</v>
      </c>
      <c r="G22" s="20">
        <f t="shared" si="0"/>
        <v>0</v>
      </c>
      <c r="H22" s="20">
        <v>0</v>
      </c>
      <c r="I22" s="20">
        <f>H22/H36</f>
        <v>0</v>
      </c>
    </row>
    <row r="23" spans="1:9" x14ac:dyDescent="0.25">
      <c r="A23" s="16">
        <v>5</v>
      </c>
      <c r="B23" s="17" t="s">
        <v>40</v>
      </c>
      <c r="C23" s="18">
        <v>16</v>
      </c>
      <c r="D23" s="19">
        <v>0</v>
      </c>
      <c r="E23" s="19">
        <v>0</v>
      </c>
      <c r="F23" s="20">
        <v>0</v>
      </c>
      <c r="G23" s="20">
        <v>0</v>
      </c>
      <c r="H23" s="20">
        <v>0</v>
      </c>
      <c r="I23" s="20">
        <v>0</v>
      </c>
    </row>
    <row r="24" spans="1:9" x14ac:dyDescent="0.25">
      <c r="A24" s="16">
        <v>6</v>
      </c>
      <c r="B24" s="17" t="s">
        <v>41</v>
      </c>
      <c r="C24" s="18">
        <v>17</v>
      </c>
      <c r="D24" s="19">
        <v>0</v>
      </c>
      <c r="E24" s="19">
        <v>0</v>
      </c>
      <c r="F24" s="20">
        <f t="shared" si="0"/>
        <v>10230.0774</v>
      </c>
      <c r="G24" s="20">
        <f t="shared" si="0"/>
        <v>18.067957258919108</v>
      </c>
      <c r="H24" s="20">
        <f>H8+H20+H21</f>
        <v>10230.0774</v>
      </c>
      <c r="I24" s="20">
        <f>H24/H36</f>
        <v>18.067957258919108</v>
      </c>
    </row>
    <row r="25" spans="1:9" x14ac:dyDescent="0.25">
      <c r="A25" s="16" t="s">
        <v>42</v>
      </c>
      <c r="B25" s="17" t="s">
        <v>43</v>
      </c>
      <c r="C25" s="18">
        <v>18</v>
      </c>
      <c r="D25" s="19">
        <v>0</v>
      </c>
      <c r="E25" s="19">
        <v>0</v>
      </c>
      <c r="F25" s="20">
        <f>H25-D25</f>
        <v>0</v>
      </c>
      <c r="G25" s="20">
        <v>0</v>
      </c>
      <c r="H25" s="20">
        <f>'[3]СОБ-ТЬ_СТОКИ'!J34</f>
        <v>0</v>
      </c>
      <c r="I25" s="20">
        <v>0</v>
      </c>
    </row>
    <row r="26" spans="1:9" x14ac:dyDescent="0.25">
      <c r="A26" s="21">
        <v>8</v>
      </c>
      <c r="B26" s="22" t="s">
        <v>44</v>
      </c>
      <c r="C26" s="18">
        <v>19</v>
      </c>
      <c r="D26" s="19">
        <v>0</v>
      </c>
      <c r="E26" s="19">
        <v>0</v>
      </c>
      <c r="F26" s="20">
        <f t="shared" si="0"/>
        <v>342.31</v>
      </c>
      <c r="G26" s="20">
        <f t="shared" si="0"/>
        <v>0.60457435535146586</v>
      </c>
      <c r="H26" s="20">
        <f>[1]ПРИБУТОК!O9</f>
        <v>342.31</v>
      </c>
      <c r="I26" s="20">
        <f>H26/H36</f>
        <v>0.60457435535146586</v>
      </c>
    </row>
    <row r="27" spans="1:9" x14ac:dyDescent="0.25">
      <c r="A27" s="23" t="s">
        <v>45</v>
      </c>
      <c r="B27" s="22" t="s">
        <v>46</v>
      </c>
      <c r="C27" s="18">
        <v>20</v>
      </c>
      <c r="D27" s="19">
        <v>0</v>
      </c>
      <c r="E27" s="19">
        <v>0</v>
      </c>
      <c r="F27" s="20">
        <f t="shared" si="0"/>
        <v>61.62</v>
      </c>
      <c r="G27" s="20">
        <f t="shared" si="0"/>
        <v>0.10883080183680677</v>
      </c>
      <c r="H27" s="20">
        <f>[1]ПРИБУТОК!O10</f>
        <v>61.62</v>
      </c>
      <c r="I27" s="20">
        <f>H27/H36</f>
        <v>0.10883080183680677</v>
      </c>
    </row>
    <row r="28" spans="1:9" x14ac:dyDescent="0.25">
      <c r="A28" s="23" t="s">
        <v>47</v>
      </c>
      <c r="B28" s="22" t="s">
        <v>48</v>
      </c>
      <c r="C28" s="18">
        <v>21</v>
      </c>
      <c r="D28" s="19">
        <v>0</v>
      </c>
      <c r="E28" s="19">
        <v>0</v>
      </c>
      <c r="F28" s="20">
        <f t="shared" si="0"/>
        <v>280.69</v>
      </c>
      <c r="G28" s="20">
        <f t="shared" si="0"/>
        <v>0.4957435535146591</v>
      </c>
      <c r="H28" s="20">
        <f>[1]ПРИБУТОК!O11</f>
        <v>280.69</v>
      </c>
      <c r="I28" s="20">
        <f>H28/H36</f>
        <v>0.4957435535146591</v>
      </c>
    </row>
    <row r="29" spans="1:9" x14ac:dyDescent="0.25">
      <c r="A29" s="23" t="s">
        <v>49</v>
      </c>
      <c r="B29" s="22" t="s">
        <v>50</v>
      </c>
      <c r="C29" s="18">
        <v>22</v>
      </c>
      <c r="D29" s="19">
        <v>0</v>
      </c>
      <c r="E29" s="19">
        <v>0</v>
      </c>
      <c r="F29" s="20">
        <f t="shared" si="0"/>
        <v>280.69</v>
      </c>
      <c r="G29" s="20">
        <f t="shared" si="0"/>
        <v>0.4957435535146591</v>
      </c>
      <c r="H29" s="20">
        <f>[1]ПРИБУТОК!O12</f>
        <v>280.69</v>
      </c>
      <c r="I29" s="20">
        <f>H29/H36</f>
        <v>0.4957435535146591</v>
      </c>
    </row>
    <row r="30" spans="1:9" x14ac:dyDescent="0.25">
      <c r="A30" s="23" t="s">
        <v>51</v>
      </c>
      <c r="B30" s="22" t="s">
        <v>52</v>
      </c>
      <c r="C30" s="18">
        <v>23</v>
      </c>
      <c r="D30" s="19">
        <v>0</v>
      </c>
      <c r="E30" s="19">
        <v>0</v>
      </c>
      <c r="F30" s="20">
        <f t="shared" si="0"/>
        <v>0</v>
      </c>
      <c r="G30" s="20">
        <f t="shared" si="0"/>
        <v>0</v>
      </c>
      <c r="H30" s="20">
        <f>'[3]СОБ-ТЬ_СТОКИ'!J38</f>
        <v>0</v>
      </c>
      <c r="I30" s="20">
        <f>H30/H36</f>
        <v>0</v>
      </c>
    </row>
    <row r="31" spans="1:9" ht="39.6" x14ac:dyDescent="0.25">
      <c r="A31" s="23" t="s">
        <v>53</v>
      </c>
      <c r="B31" s="17" t="s">
        <v>54</v>
      </c>
      <c r="C31" s="18">
        <v>24</v>
      </c>
      <c r="D31" s="19">
        <v>0</v>
      </c>
      <c r="E31" s="19">
        <v>0</v>
      </c>
      <c r="F31" s="20">
        <f t="shared" si="0"/>
        <v>0</v>
      </c>
      <c r="G31" s="20">
        <f t="shared" si="0"/>
        <v>0</v>
      </c>
      <c r="H31" s="20">
        <f>'[3]СОБ-ТЬ_СТОКИ'!J39</f>
        <v>0</v>
      </c>
      <c r="I31" s="20">
        <f>H31/H36</f>
        <v>0</v>
      </c>
    </row>
    <row r="32" spans="1:9" x14ac:dyDescent="0.25">
      <c r="A32" s="23" t="s">
        <v>55</v>
      </c>
      <c r="B32" s="17" t="s">
        <v>56</v>
      </c>
      <c r="C32" s="18">
        <v>25</v>
      </c>
      <c r="D32" s="19">
        <v>0</v>
      </c>
      <c r="E32" s="19">
        <v>0</v>
      </c>
      <c r="F32" s="20">
        <f t="shared" si="0"/>
        <v>0</v>
      </c>
      <c r="G32" s="20">
        <f t="shared" si="0"/>
        <v>0</v>
      </c>
      <c r="H32" s="20">
        <v>0</v>
      </c>
      <c r="I32" s="20">
        <f>H32/H36</f>
        <v>0</v>
      </c>
    </row>
    <row r="33" spans="1:9" x14ac:dyDescent="0.25">
      <c r="A33" s="23" t="s">
        <v>57</v>
      </c>
      <c r="B33" s="22" t="s">
        <v>58</v>
      </c>
      <c r="C33" s="18">
        <v>26</v>
      </c>
      <c r="D33" s="19">
        <v>0</v>
      </c>
      <c r="E33" s="19">
        <v>0</v>
      </c>
      <c r="F33" s="20">
        <f t="shared" si="0"/>
        <v>0</v>
      </c>
      <c r="G33" s="20">
        <f t="shared" si="0"/>
        <v>0</v>
      </c>
      <c r="H33" s="20">
        <v>0</v>
      </c>
      <c r="I33" s="20">
        <f>H33/H36</f>
        <v>0</v>
      </c>
    </row>
    <row r="34" spans="1:9" ht="31.5" customHeight="1" x14ac:dyDescent="0.25">
      <c r="A34" s="16" t="s">
        <v>59</v>
      </c>
      <c r="B34" s="17" t="s">
        <v>60</v>
      </c>
      <c r="C34" s="18">
        <v>27</v>
      </c>
      <c r="D34" s="19">
        <v>0</v>
      </c>
      <c r="E34" s="19">
        <v>0</v>
      </c>
      <c r="F34" s="20">
        <f t="shared" si="0"/>
        <v>10572.3874</v>
      </c>
      <c r="G34" s="20">
        <f t="shared" si="0"/>
        <v>18.672531614270575</v>
      </c>
      <c r="H34" s="20">
        <f>H24+H26</f>
        <v>10572.3874</v>
      </c>
      <c r="I34" s="20">
        <f>H34/H36</f>
        <v>18.672531614270575</v>
      </c>
    </row>
    <row r="35" spans="1:9" ht="39.6" x14ac:dyDescent="0.25">
      <c r="A35" s="16" t="s">
        <v>61</v>
      </c>
      <c r="B35" s="17" t="s">
        <v>62</v>
      </c>
      <c r="C35" s="18">
        <v>28</v>
      </c>
      <c r="D35" s="19">
        <v>0</v>
      </c>
      <c r="E35" s="24"/>
      <c r="F35" s="24"/>
      <c r="G35" s="24"/>
      <c r="H35" s="24"/>
      <c r="I35" s="24"/>
    </row>
    <row r="36" spans="1:9" x14ac:dyDescent="0.25">
      <c r="A36" s="16" t="s">
        <v>63</v>
      </c>
      <c r="B36" s="17" t="s">
        <v>64</v>
      </c>
      <c r="C36" s="18">
        <v>29</v>
      </c>
      <c r="D36" s="19">
        <v>0</v>
      </c>
      <c r="E36" s="24"/>
      <c r="F36" s="20">
        <f>[1]СОБІВ_СТОКИ!J37</f>
        <v>566.20000000000005</v>
      </c>
      <c r="G36" s="24"/>
      <c r="H36" s="20">
        <f>F36</f>
        <v>566.20000000000005</v>
      </c>
      <c r="I36" s="24"/>
    </row>
    <row r="37" spans="1:9" x14ac:dyDescent="0.25">
      <c r="A37" s="16" t="s">
        <v>65</v>
      </c>
      <c r="B37" s="17" t="s">
        <v>66</v>
      </c>
      <c r="C37" s="18">
        <v>30</v>
      </c>
      <c r="D37" s="24"/>
      <c r="E37" s="19">
        <v>0</v>
      </c>
      <c r="F37" s="24"/>
      <c r="G37" s="25">
        <f>F34/F36</f>
        <v>18.672531614270575</v>
      </c>
      <c r="H37" s="24"/>
      <c r="I37" s="25">
        <f>H34/H36</f>
        <v>18.672531614270575</v>
      </c>
    </row>
    <row r="38" spans="1:9" x14ac:dyDescent="0.25">
      <c r="A38" s="16" t="s">
        <v>67</v>
      </c>
      <c r="B38" s="17" t="s">
        <v>68</v>
      </c>
      <c r="C38" s="18">
        <v>31</v>
      </c>
      <c r="D38" s="24"/>
      <c r="E38" s="19">
        <v>0</v>
      </c>
      <c r="F38" s="24"/>
      <c r="G38" s="25">
        <f>G37*1.2</f>
        <v>22.407037937124688</v>
      </c>
      <c r="H38" s="24"/>
      <c r="I38" s="25">
        <f>I37*1.2</f>
        <v>22.407037937124688</v>
      </c>
    </row>
    <row r="39" spans="1:9" x14ac:dyDescent="0.25">
      <c r="A39" s="26"/>
      <c r="B39" s="27"/>
      <c r="C39" s="28"/>
      <c r="D39" s="29"/>
      <c r="E39" s="7"/>
      <c r="F39" s="29"/>
      <c r="G39" s="30"/>
      <c r="H39" s="29"/>
      <c r="I39" s="30"/>
    </row>
    <row r="40" spans="1:9" ht="41.25" customHeight="1" x14ac:dyDescent="0.3">
      <c r="A40" s="31"/>
      <c r="B40" s="32" t="str">
        <f>[1]РІЧ_ПЛАН!A36</f>
        <v>Директор ТОВ "ЖИТЛО СЕРВІС"</v>
      </c>
      <c r="D40" s="33" t="s">
        <v>69</v>
      </c>
      <c r="F40" s="32"/>
      <c r="G40" s="32" t="str">
        <f>[1]РІЧ_ПЛАН!H36</f>
        <v>С.В.Дуднік</v>
      </c>
      <c r="H40" s="32"/>
      <c r="I40" s="32"/>
    </row>
    <row r="42" spans="1:9" ht="15.6" x14ac:dyDescent="0.3">
      <c r="B42" s="32"/>
      <c r="C42" s="32"/>
      <c r="G42" s="32"/>
      <c r="I42" s="35"/>
    </row>
    <row r="43" spans="1:9" x14ac:dyDescent="0.25">
      <c r="G43" s="34"/>
      <c r="H43" s="34"/>
      <c r="I43" s="34"/>
    </row>
    <row r="44" spans="1:9" ht="15.6" x14ac:dyDescent="0.3">
      <c r="B44" s="36"/>
    </row>
  </sheetData>
  <mergeCells count="9">
    <mergeCell ref="D1:I1"/>
    <mergeCell ref="A2:I2"/>
    <mergeCell ref="A3:I3"/>
    <mergeCell ref="A5:A6"/>
    <mergeCell ref="B5:B6"/>
    <mergeCell ref="C5:C6"/>
    <mergeCell ref="D5:E5"/>
    <mergeCell ref="F5:G5"/>
    <mergeCell ref="H5:I5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ТАРИФ_СТОКИ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2025-01-21T08:05:28Z</dcterms:created>
  <dcterms:modified xsi:type="dcterms:W3CDTF">2025-01-21T08:06:31Z</dcterms:modified>
</cp:coreProperties>
</file>