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зміни квітень" sheetId="1" r:id="rId1"/>
  </sheets>
  <calcPr calcId="152511"/>
</workbook>
</file>

<file path=xl/calcChain.xml><?xml version="1.0" encoding="utf-8"?>
<calcChain xmlns="http://schemas.openxmlformats.org/spreadsheetml/2006/main">
  <c r="E75" i="1" l="1"/>
  <c r="E114" i="1" l="1"/>
  <c r="E113" i="1"/>
  <c r="E112" i="1"/>
  <c r="E111" i="1"/>
  <c r="I110" i="1"/>
  <c r="H110" i="1"/>
  <c r="G110" i="1"/>
  <c r="F110" i="1"/>
  <c r="E110" i="1" s="1"/>
  <c r="E109" i="1"/>
  <c r="E108" i="1"/>
  <c r="E107" i="1"/>
  <c r="E106" i="1"/>
  <c r="I105" i="1"/>
  <c r="H105" i="1"/>
  <c r="G105" i="1"/>
  <c r="F105" i="1"/>
  <c r="E103" i="1"/>
  <c r="E102" i="1"/>
  <c r="E101" i="1"/>
  <c r="E100" i="1"/>
  <c r="E99" i="1"/>
  <c r="E98" i="1"/>
  <c r="I97" i="1"/>
  <c r="H97" i="1"/>
  <c r="G97" i="1"/>
  <c r="F97" i="1"/>
  <c r="E96" i="1"/>
  <c r="I95" i="1"/>
  <c r="H95" i="1"/>
  <c r="E95" i="1"/>
  <c r="I91" i="1"/>
  <c r="H91" i="1"/>
  <c r="G91" i="1"/>
  <c r="F91" i="1"/>
  <c r="I90" i="1"/>
  <c r="H90" i="1"/>
  <c r="G90" i="1"/>
  <c r="F90" i="1"/>
  <c r="I89" i="1"/>
  <c r="H89" i="1"/>
  <c r="G89" i="1"/>
  <c r="E85" i="1"/>
  <c r="E84" i="1"/>
  <c r="E83" i="1"/>
  <c r="E82" i="1"/>
  <c r="E81" i="1"/>
  <c r="I79" i="1"/>
  <c r="E79" i="1" s="1"/>
  <c r="E78" i="1"/>
  <c r="E77" i="1"/>
  <c r="E76" i="1"/>
  <c r="E74" i="1"/>
  <c r="E73" i="1"/>
  <c r="E72" i="1"/>
  <c r="E71" i="1"/>
  <c r="E70" i="1"/>
  <c r="H69" i="1"/>
  <c r="H92" i="1" s="1"/>
  <c r="G69" i="1"/>
  <c r="G92" i="1" s="1"/>
  <c r="F69" i="1"/>
  <c r="F92" i="1" s="1"/>
  <c r="E65" i="1"/>
  <c r="E64" i="1"/>
  <c r="E63" i="1"/>
  <c r="E62" i="1"/>
  <c r="I61" i="1"/>
  <c r="H61" i="1"/>
  <c r="G61" i="1"/>
  <c r="F61" i="1"/>
  <c r="E60" i="1"/>
  <c r="F59" i="1"/>
  <c r="F89" i="1" s="1"/>
  <c r="E89" i="1" s="1"/>
  <c r="E58" i="1"/>
  <c r="E57" i="1"/>
  <c r="E56" i="1"/>
  <c r="E55" i="1"/>
  <c r="E54" i="1"/>
  <c r="I53" i="1"/>
  <c r="H53" i="1"/>
  <c r="G53" i="1"/>
  <c r="F53" i="1"/>
  <c r="E52" i="1"/>
  <c r="E51" i="1"/>
  <c r="E50" i="1"/>
  <c r="E49" i="1"/>
  <c r="I48" i="1"/>
  <c r="H48" i="1"/>
  <c r="H88" i="1" s="1"/>
  <c r="G48" i="1"/>
  <c r="G47" i="1" s="1"/>
  <c r="F48" i="1"/>
  <c r="I47" i="1"/>
  <c r="I46" i="1"/>
  <c r="E46" i="1"/>
  <c r="E45" i="1"/>
  <c r="E44" i="1"/>
  <c r="E43" i="1"/>
  <c r="I42" i="1"/>
  <c r="H42" i="1"/>
  <c r="G42" i="1"/>
  <c r="E42" i="1" s="1"/>
  <c r="F42" i="1"/>
  <c r="I41" i="1"/>
  <c r="H41" i="1"/>
  <c r="G41" i="1"/>
  <c r="F41" i="1"/>
  <c r="I40" i="1"/>
  <c r="H40" i="1"/>
  <c r="G40" i="1"/>
  <c r="F40" i="1"/>
  <c r="F115" i="1" s="1"/>
  <c r="G88" i="1" l="1"/>
  <c r="G93" i="1" s="1"/>
  <c r="G116" i="1" s="1"/>
  <c r="E97" i="1"/>
  <c r="F88" i="1"/>
  <c r="F93" i="1" s="1"/>
  <c r="H115" i="1"/>
  <c r="I115" i="1"/>
  <c r="I88" i="1"/>
  <c r="I69" i="1"/>
  <c r="I92" i="1" s="1"/>
  <c r="E92" i="1" s="1"/>
  <c r="E41" i="1"/>
  <c r="E53" i="1"/>
  <c r="E61" i="1"/>
  <c r="E90" i="1"/>
  <c r="G115" i="1"/>
  <c r="E59" i="1"/>
  <c r="E91" i="1"/>
  <c r="E105" i="1"/>
  <c r="H93" i="1"/>
  <c r="H116" i="1" s="1"/>
  <c r="H117" i="1" s="1"/>
  <c r="E40" i="1"/>
  <c r="H47" i="1"/>
  <c r="F47" i="1"/>
  <c r="E48" i="1"/>
  <c r="E47" i="1" l="1"/>
  <c r="E88" i="1"/>
  <c r="G117" i="1"/>
  <c r="I93" i="1"/>
  <c r="I116" i="1" s="1"/>
  <c r="I117" i="1" s="1"/>
  <c r="E69" i="1"/>
  <c r="E115" i="1"/>
  <c r="F116" i="1"/>
  <c r="E93" i="1"/>
  <c r="E116" i="1" l="1"/>
  <c r="F117" i="1"/>
  <c r="E117" i="1" s="1"/>
</calcChain>
</file>

<file path=xl/comments1.xml><?xml version="1.0" encoding="utf-8"?>
<comments xmlns="http://schemas.openxmlformats.org/spreadsheetml/2006/main">
  <authors>
    <author>Автор</author>
  </authors>
  <commentList>
    <comment ref="D59" authorId="0" shapeId="0">
      <text>
        <r>
          <rPr>
            <b/>
            <sz val="9"/>
            <color rgb="FF000000"/>
            <rFont val="Tahoma"/>
            <family val="2"/>
            <charset val="204"/>
          </rPr>
          <t>Автор:</t>
        </r>
        <r>
          <rPr>
            <sz val="9"/>
            <color rgb="FF000000"/>
            <rFont val="Tahoma"/>
            <family val="2"/>
            <charset val="204"/>
          </rPr>
          <t xml:space="preserve">
За Рахунок НСЗУ
</t>
        </r>
      </text>
    </comment>
    <comment ref="E59" authorId="0" shapeId="0">
      <text>
        <r>
          <rPr>
            <b/>
            <sz val="9"/>
            <color rgb="FF000000"/>
            <rFont val="Tahoma"/>
            <family val="2"/>
            <charset val="204"/>
          </rPr>
          <t>Автор:</t>
        </r>
        <r>
          <rPr>
            <sz val="9"/>
            <color rgb="FF000000"/>
            <rFont val="Tahoma"/>
            <family val="2"/>
            <charset val="204"/>
          </rPr>
          <t xml:space="preserve">
За Рахунок НСЗУ
</t>
        </r>
      </text>
    </comment>
  </commentList>
</comments>
</file>

<file path=xl/sharedStrings.xml><?xml version="1.0" encoding="utf-8"?>
<sst xmlns="http://schemas.openxmlformats.org/spreadsheetml/2006/main" count="148" uniqueCount="140">
  <si>
    <t>Додаток 1</t>
  </si>
  <si>
    <t>до Рішення сесії про внесення змін до фінансового плану</t>
  </si>
  <si>
    <t>КНП "Авангардівська АЗПСМ"</t>
  </si>
  <si>
    <t>"ЗАТВЕРДЖЕНО"</t>
  </si>
  <si>
    <t>Рішення сесії Авангардівської селищної ради</t>
  </si>
  <si>
    <t>№________________________________________________</t>
  </si>
  <si>
    <t>від "_______" ________________20_____ р.</t>
  </si>
  <si>
    <t>Проект</t>
  </si>
  <si>
    <t>Попередній</t>
  </si>
  <si>
    <t>Уточнений</t>
  </si>
  <si>
    <t>Зміни</t>
  </si>
  <si>
    <t>Х</t>
  </si>
  <si>
    <t>зробити позначку "Х"</t>
  </si>
  <si>
    <t>Коди</t>
  </si>
  <si>
    <t xml:space="preserve">Підприємство  </t>
  </si>
  <si>
    <t>Комунальне некомерційне підприємство "Авангардівська амбулаторія загальної практики - сімейної медицини" Авангардівської селищної ради</t>
  </si>
  <si>
    <t xml:space="preserve">за ЄДРПОУ </t>
  </si>
  <si>
    <t xml:space="preserve">Організаційно-правова форма </t>
  </si>
  <si>
    <t>Комунальна організація (установа, заклад)</t>
  </si>
  <si>
    <t>за КОПФГ</t>
  </si>
  <si>
    <t>Територія</t>
  </si>
  <si>
    <t>смт. Авангард Одеський район Одеська облать</t>
  </si>
  <si>
    <t>за КОАТУУ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</si>
  <si>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</si>
  <si>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</si>
  <si>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</si>
  <si>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</si>
  <si>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</si>
  <si>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 Загальна медична практика</t>
  </si>
  <si>
    <t xml:space="preserve">за  КВЕД  </t>
  </si>
  <si>
    <t>86.10</t>
  </si>
  <si>
    <t>Одиниця виміру, грн.</t>
  </si>
  <si>
    <t>Стандарти звітності П(с)БОУ</t>
  </si>
  <si>
    <t>Форма власності</t>
  </si>
  <si>
    <t>Стандарти звітності МСФЗ</t>
  </si>
  <si>
    <t>Середньооблікова кількість штатних працівників</t>
  </si>
  <si>
    <t xml:space="preserve">Місцезнаходження  </t>
  </si>
  <si>
    <t>67806, Одеська область, Одеський район, смт. Авангард, вул Фруктова буд. 7</t>
  </si>
  <si>
    <t xml:space="preserve">Телефон </t>
  </si>
  <si>
    <t>Керівник</t>
  </si>
  <si>
    <t>Климчук Олександр Миколайович</t>
  </si>
  <si>
    <t>ФІНАНСОВИЙ ПЛАН ПІДПРИЄМСТВА НА 2025 рік</t>
  </si>
  <si>
    <t>тис. грн.</t>
  </si>
  <si>
    <t>Найменування показника</t>
  </si>
  <si>
    <t xml:space="preserve">Код рядка </t>
  </si>
  <si>
    <t>Факт минулого року</t>
  </si>
  <si>
    <t>Фінансовий план поточного року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</si>
  <si>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</si>
  <si>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</si>
  <si>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</si>
  <si>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</si>
  <si>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</si>
  <si>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</si>
  <si>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</si>
  <si>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</si>
  <si>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</si>
  <si>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>Дохід з місцевого бюджету цільового фінансування на оплату комунальних послуг та енергоносіїв, товарів, робіт та послуг</t>
  </si>
  <si>
    <t>Дохід з місцевого бюджету за цільовими програмами, у тому числі:</t>
  </si>
  <si>
    <t>Програма розвитку і підтримки</t>
  </si>
  <si>
    <t>Програма мотивації працівників</t>
  </si>
  <si>
    <t>Програма COVID</t>
  </si>
  <si>
    <t>Програма "Доступна медицина"</t>
  </si>
  <si>
    <t>Собівартість реалізованої продукції (товарів, робіт, послуг)</t>
  </si>
  <si>
    <t>Витрати на послуги, матеріали та сировину, в т. ч.:</t>
  </si>
  <si>
    <t>медикаменти та перев’язувальні матеріали</t>
  </si>
  <si>
    <t>ремонт та запасні частини до транспортних засобів</t>
  </si>
  <si>
    <t>господарчі товари та інвентар</t>
  </si>
  <si>
    <t>Витрати на паливо-мастильні матеріали</t>
  </si>
  <si>
    <t>Витрати на комунальні послуги та енергоносії, в т.ч.:</t>
  </si>
  <si>
    <t>Витрати на електроенергію</t>
  </si>
  <si>
    <t>Витрати на водопостачання та водовідведення</t>
  </si>
  <si>
    <t>Витрати на природній газ</t>
  </si>
  <si>
    <t>-</t>
  </si>
  <si>
    <t>Витрати на теплопостачання</t>
  </si>
  <si>
    <t>Витрати на оплату інших енеогоносіїв</t>
  </si>
  <si>
    <t>Витрати на оплату праці</t>
  </si>
  <si>
    <t>Відрахування на соціальні заходи</t>
  </si>
  <si>
    <t>Витрати по виконанню цільових програм, а саме:</t>
  </si>
  <si>
    <t>Програма "Розвитку та підтримки"</t>
  </si>
  <si>
    <t>Програма "Мотивації працівників"</t>
  </si>
  <si>
    <t>Адміністративні витрати, у тому числі:</t>
  </si>
  <si>
    <t>витрати на канцтовари, офісне приладдя та устаткування</t>
  </si>
  <si>
    <r>
      <t>витрати на придбання та супровід програмного забезпечення</t>
    </r>
    <r>
      <rPr>
        <b/>
        <i/>
        <sz val="18"/>
        <rFont val="Times New Roman"/>
        <family val="1"/>
        <charset val="204"/>
      </rPr>
      <t xml:space="preserve"> хелсі</t>
    </r>
  </si>
  <si>
    <t>витрати на службові відрядження</t>
  </si>
  <si>
    <t>витрати на обслуговування оргтехніки</t>
  </si>
  <si>
    <t>періодичні видання</t>
  </si>
  <si>
    <r>
      <t>Послуги (крім комунальних)</t>
    </r>
    <r>
      <rPr>
        <b/>
        <i/>
        <sz val="14"/>
        <rFont val="Times New Roman"/>
        <family val="1"/>
        <charset val="204"/>
      </rPr>
      <t>(цитологія</t>
    </r>
  </si>
  <si>
    <t>Податки</t>
  </si>
  <si>
    <t>Страхування</t>
  </si>
  <si>
    <t>витрати на культурно-масові заходи</t>
  </si>
  <si>
    <r>
      <t>Витрати, що здійснюються для підтримання об’єкта в робочому стані (проведення ремонту, технічного огляду, нагляду, обслуговування тощо)</t>
    </r>
    <r>
      <rPr>
        <b/>
        <i/>
        <sz val="14"/>
        <rFont val="Times New Roman"/>
        <family val="1"/>
        <charset val="204"/>
      </rPr>
      <t xml:space="preserve"> </t>
    </r>
  </si>
  <si>
    <t xml:space="preserve">Інші витрати (розшифрувати) </t>
  </si>
  <si>
    <t xml:space="preserve">амортизація </t>
  </si>
  <si>
    <t>витрати на охорону праці та навчання працівників</t>
  </si>
  <si>
    <t>Інші доходи від операційної діяльності, в т.ч.:</t>
  </si>
  <si>
    <t>дохід від операційної оренди активів</t>
  </si>
  <si>
    <t>дохід від реалізації необоротних активів</t>
  </si>
  <si>
    <t>Інші витрати від операційної діяльності (розшифрувати)</t>
  </si>
  <si>
    <t>ІІ. Елементи операційних витрат</t>
  </si>
  <si>
    <t>Матеріальні затрати</t>
  </si>
  <si>
    <t>Амортизація</t>
  </si>
  <si>
    <t>Інші операційні витрати</t>
  </si>
  <si>
    <t>Разом (сума рядків 400 - 440)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</si>
  <si>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</si>
  <si>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</si>
  <si>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</si>
  <si>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</si>
  <si>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</si>
  <si>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</si>
  <si>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</si>
  <si>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</si>
  <si>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</si>
  <si>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</si>
  <si>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</si>
  <si>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</si>
  <si>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</si>
  <si>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</si>
  <si>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</si>
  <si>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</si>
  <si>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</si>
  <si>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</si>
  <si>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</si>
  <si>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</si>
  <si>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 (резервний фонд)</t>
  </si>
  <si>
    <t>IV.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</si>
  <si>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</si>
  <si>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</si>
  <si>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</si>
  <si>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</si>
  <si>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</si>
  <si>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</si>
  <si>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</si>
  <si>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</si>
  <si>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>_________________________</t>
  </si>
  <si>
    <r>
      <t xml:space="preserve">Керівник  </t>
    </r>
    <r>
      <rPr>
        <b/>
        <u/>
        <sz val="14"/>
        <rFont val="Times New Roman"/>
        <family val="1"/>
        <charset val="204"/>
      </rPr>
      <t xml:space="preserve">   </t>
    </r>
    <r>
      <rPr>
        <u/>
        <sz val="14"/>
        <rFont val="Times New Roman"/>
        <family val="1"/>
        <charset val="204"/>
      </rPr>
      <t xml:space="preserve">Директор  </t>
    </r>
  </si>
  <si>
    <t xml:space="preserve">               (підпис)</t>
  </si>
  <si>
    <t>Климчук О.М.</t>
  </si>
  <si>
    <t xml:space="preserve">                                (посада)</t>
  </si>
  <si>
    <t xml:space="preserve"> </t>
  </si>
  <si>
    <t xml:space="preserve">         (ініціали, прізвище)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</si>
</sst>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(* #,##0.0_);_(* \(#,##0.0\);_(* &quot;-&quot;_);_(@_)"/>
    <numFmt numFmtId="166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quotePrefix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right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right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3" xfId="0" quotePrefix="1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quotePrefix="1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/>
    <xf numFmtId="164" fontId="4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1"/>
  <sheetViews>
    <sheetView tabSelected="1" view="pageBreakPreview" topLeftCell="A9" zoomScale="50" zoomScaleNormal="60" zoomScaleSheetLayoutView="50" workbookViewId="0">
      <selection activeCell="G51" sqref="G51"/>
    </sheetView>
  </sheetViews>
  <sheetFormatPr defaultColWidth="9.109375" defaultRowHeight="18" x14ac:dyDescent="0.3"/>
  <cols>
    <col min="1" max="1" width="93.109375" style="1" customWidth="1"/>
    <col min="2" max="2" width="14.88671875" style="2" customWidth="1"/>
    <col min="3" max="4" width="16.33203125" style="2" customWidth="1"/>
    <col min="5" max="5" width="16.5546875" style="1" customWidth="1"/>
    <col min="6" max="6" width="16.33203125" style="1" customWidth="1"/>
    <col min="7" max="7" width="19.109375" style="1" customWidth="1"/>
    <col min="8" max="8" width="16.33203125" style="1" customWidth="1"/>
    <col min="9" max="10" width="16.77734375" style="1" customWidth="1"/>
    <col min="11" max="242" width="9.109375" style="1"/>
    <col min="243" max="243" width="93.109375" style="1" customWidth="1"/>
    <col min="244" max="244" width="14.88671875" style="1" customWidth="1"/>
    <col min="245" max="246" width="16.33203125" style="1" customWidth="1"/>
    <col min="247" max="247" width="16.5546875" style="1" customWidth="1"/>
    <col min="248" max="248" width="16.33203125" style="1" customWidth="1"/>
    <col min="249" max="249" width="19.109375" style="1" customWidth="1"/>
    <col min="250" max="250" width="16.33203125" style="1" customWidth="1"/>
    <col min="251" max="252" width="16.77734375" style="1" customWidth="1"/>
    <col min="253" max="253" width="13.88671875" style="1" customWidth="1"/>
    <col min="254" max="254" width="14.21875" style="1" customWidth="1"/>
    <col min="255" max="255" width="13.33203125" style="1" customWidth="1"/>
    <col min="256" max="256" width="11.77734375" style="1" bestFit="1" customWidth="1"/>
    <col min="257" max="257" width="11.88671875" style="1" customWidth="1"/>
    <col min="258" max="258" width="12.5546875" style="1" customWidth="1"/>
    <col min="259" max="259" width="11.77734375" style="1" bestFit="1" customWidth="1"/>
    <col min="260" max="260" width="11.5546875" style="1" customWidth="1"/>
    <col min="261" max="261" width="12.21875" style="1" customWidth="1"/>
    <col min="262" max="262" width="16.21875" style="1" customWidth="1"/>
    <col min="263" max="263" width="18.44140625" style="1" customWidth="1"/>
    <col min="264" max="498" width="9.109375" style="1"/>
    <col min="499" max="499" width="93.109375" style="1" customWidth="1"/>
    <col min="500" max="500" width="14.88671875" style="1" customWidth="1"/>
    <col min="501" max="502" width="16.33203125" style="1" customWidth="1"/>
    <col min="503" max="503" width="16.5546875" style="1" customWidth="1"/>
    <col min="504" max="504" width="16.33203125" style="1" customWidth="1"/>
    <col min="505" max="505" width="19.109375" style="1" customWidth="1"/>
    <col min="506" max="506" width="16.33203125" style="1" customWidth="1"/>
    <col min="507" max="508" width="16.77734375" style="1" customWidth="1"/>
    <col min="509" max="509" width="13.88671875" style="1" customWidth="1"/>
    <col min="510" max="510" width="14.21875" style="1" customWidth="1"/>
    <col min="511" max="511" width="13.33203125" style="1" customWidth="1"/>
    <col min="512" max="512" width="11.77734375" style="1" bestFit="1" customWidth="1"/>
    <col min="513" max="513" width="11.88671875" style="1" customWidth="1"/>
    <col min="514" max="514" width="12.5546875" style="1" customWidth="1"/>
    <col min="515" max="515" width="11.77734375" style="1" bestFit="1" customWidth="1"/>
    <col min="516" max="516" width="11.5546875" style="1" customWidth="1"/>
    <col min="517" max="517" width="12.21875" style="1" customWidth="1"/>
    <col min="518" max="518" width="16.21875" style="1" customWidth="1"/>
    <col min="519" max="519" width="18.44140625" style="1" customWidth="1"/>
    <col min="520" max="754" width="9.109375" style="1"/>
    <col min="755" max="755" width="93.109375" style="1" customWidth="1"/>
    <col min="756" max="756" width="14.88671875" style="1" customWidth="1"/>
    <col min="757" max="758" width="16.33203125" style="1" customWidth="1"/>
    <col min="759" max="759" width="16.5546875" style="1" customWidth="1"/>
    <col min="760" max="760" width="16.33203125" style="1" customWidth="1"/>
    <col min="761" max="761" width="19.109375" style="1" customWidth="1"/>
    <col min="762" max="762" width="16.33203125" style="1" customWidth="1"/>
    <col min="763" max="764" width="16.77734375" style="1" customWidth="1"/>
    <col min="765" max="765" width="13.88671875" style="1" customWidth="1"/>
    <col min="766" max="766" width="14.21875" style="1" customWidth="1"/>
    <col min="767" max="767" width="13.33203125" style="1" customWidth="1"/>
    <col min="768" max="768" width="11.77734375" style="1" bestFit="1" customWidth="1"/>
    <col min="769" max="769" width="11.88671875" style="1" customWidth="1"/>
    <col min="770" max="770" width="12.5546875" style="1" customWidth="1"/>
    <col min="771" max="771" width="11.77734375" style="1" bestFit="1" customWidth="1"/>
    <col min="772" max="772" width="11.5546875" style="1" customWidth="1"/>
    <col min="773" max="773" width="12.21875" style="1" customWidth="1"/>
    <col min="774" max="774" width="16.21875" style="1" customWidth="1"/>
    <col min="775" max="775" width="18.44140625" style="1" customWidth="1"/>
    <col min="776" max="1010" width="9.109375" style="1"/>
    <col min="1011" max="1011" width="93.109375" style="1" customWidth="1"/>
    <col min="1012" max="1012" width="14.88671875" style="1" customWidth="1"/>
    <col min="1013" max="1014" width="16.33203125" style="1" customWidth="1"/>
    <col min="1015" max="1015" width="16.5546875" style="1" customWidth="1"/>
    <col min="1016" max="1016" width="16.33203125" style="1" customWidth="1"/>
    <col min="1017" max="1017" width="19.109375" style="1" customWidth="1"/>
    <col min="1018" max="1018" width="16.33203125" style="1" customWidth="1"/>
    <col min="1019" max="1020" width="16.77734375" style="1" customWidth="1"/>
    <col min="1021" max="1021" width="13.88671875" style="1" customWidth="1"/>
    <col min="1022" max="1022" width="14.21875" style="1" customWidth="1"/>
    <col min="1023" max="1023" width="13.33203125" style="1" customWidth="1"/>
    <col min="1024" max="1024" width="11.77734375" style="1" bestFit="1" customWidth="1"/>
    <col min="1025" max="1025" width="11.88671875" style="1" customWidth="1"/>
    <col min="1026" max="1026" width="12.5546875" style="1" customWidth="1"/>
    <col min="1027" max="1027" width="11.77734375" style="1" bestFit="1" customWidth="1"/>
    <col min="1028" max="1028" width="11.5546875" style="1" customWidth="1"/>
    <col min="1029" max="1029" width="12.21875" style="1" customWidth="1"/>
    <col min="1030" max="1030" width="16.21875" style="1" customWidth="1"/>
    <col min="1031" max="1031" width="18.44140625" style="1" customWidth="1"/>
    <col min="1032" max="1266" width="9.109375" style="1"/>
    <col min="1267" max="1267" width="93.109375" style="1" customWidth="1"/>
    <col min="1268" max="1268" width="14.88671875" style="1" customWidth="1"/>
    <col min="1269" max="1270" width="16.33203125" style="1" customWidth="1"/>
    <col min="1271" max="1271" width="16.5546875" style="1" customWidth="1"/>
    <col min="1272" max="1272" width="16.33203125" style="1" customWidth="1"/>
    <col min="1273" max="1273" width="19.109375" style="1" customWidth="1"/>
    <col min="1274" max="1274" width="16.33203125" style="1" customWidth="1"/>
    <col min="1275" max="1276" width="16.77734375" style="1" customWidth="1"/>
    <col min="1277" max="1277" width="13.88671875" style="1" customWidth="1"/>
    <col min="1278" max="1278" width="14.21875" style="1" customWidth="1"/>
    <col min="1279" max="1279" width="13.33203125" style="1" customWidth="1"/>
    <col min="1280" max="1280" width="11.77734375" style="1" bestFit="1" customWidth="1"/>
    <col min="1281" max="1281" width="11.88671875" style="1" customWidth="1"/>
    <col min="1282" max="1282" width="12.5546875" style="1" customWidth="1"/>
    <col min="1283" max="1283" width="11.77734375" style="1" bestFit="1" customWidth="1"/>
    <col min="1284" max="1284" width="11.5546875" style="1" customWidth="1"/>
    <col min="1285" max="1285" width="12.21875" style="1" customWidth="1"/>
    <col min="1286" max="1286" width="16.21875" style="1" customWidth="1"/>
    <col min="1287" max="1287" width="18.44140625" style="1" customWidth="1"/>
    <col min="1288" max="1522" width="9.109375" style="1"/>
    <col min="1523" max="1523" width="93.109375" style="1" customWidth="1"/>
    <col min="1524" max="1524" width="14.88671875" style="1" customWidth="1"/>
    <col min="1525" max="1526" width="16.33203125" style="1" customWidth="1"/>
    <col min="1527" max="1527" width="16.5546875" style="1" customWidth="1"/>
    <col min="1528" max="1528" width="16.33203125" style="1" customWidth="1"/>
    <col min="1529" max="1529" width="19.109375" style="1" customWidth="1"/>
    <col min="1530" max="1530" width="16.33203125" style="1" customWidth="1"/>
    <col min="1531" max="1532" width="16.77734375" style="1" customWidth="1"/>
    <col min="1533" max="1533" width="13.88671875" style="1" customWidth="1"/>
    <col min="1534" max="1534" width="14.21875" style="1" customWidth="1"/>
    <col min="1535" max="1535" width="13.33203125" style="1" customWidth="1"/>
    <col min="1536" max="1536" width="11.77734375" style="1" bestFit="1" customWidth="1"/>
    <col min="1537" max="1537" width="11.88671875" style="1" customWidth="1"/>
    <col min="1538" max="1538" width="12.5546875" style="1" customWidth="1"/>
    <col min="1539" max="1539" width="11.77734375" style="1" bestFit="1" customWidth="1"/>
    <col min="1540" max="1540" width="11.5546875" style="1" customWidth="1"/>
    <col min="1541" max="1541" width="12.21875" style="1" customWidth="1"/>
    <col min="1542" max="1542" width="16.21875" style="1" customWidth="1"/>
    <col min="1543" max="1543" width="18.44140625" style="1" customWidth="1"/>
    <col min="1544" max="1778" width="9.109375" style="1"/>
    <col min="1779" max="1779" width="93.109375" style="1" customWidth="1"/>
    <col min="1780" max="1780" width="14.88671875" style="1" customWidth="1"/>
    <col min="1781" max="1782" width="16.33203125" style="1" customWidth="1"/>
    <col min="1783" max="1783" width="16.5546875" style="1" customWidth="1"/>
    <col min="1784" max="1784" width="16.33203125" style="1" customWidth="1"/>
    <col min="1785" max="1785" width="19.109375" style="1" customWidth="1"/>
    <col min="1786" max="1786" width="16.33203125" style="1" customWidth="1"/>
    <col min="1787" max="1788" width="16.77734375" style="1" customWidth="1"/>
    <col min="1789" max="1789" width="13.88671875" style="1" customWidth="1"/>
    <col min="1790" max="1790" width="14.21875" style="1" customWidth="1"/>
    <col min="1791" max="1791" width="13.33203125" style="1" customWidth="1"/>
    <col min="1792" max="1792" width="11.77734375" style="1" bestFit="1" customWidth="1"/>
    <col min="1793" max="1793" width="11.88671875" style="1" customWidth="1"/>
    <col min="1794" max="1794" width="12.5546875" style="1" customWidth="1"/>
    <col min="1795" max="1795" width="11.77734375" style="1" bestFit="1" customWidth="1"/>
    <col min="1796" max="1796" width="11.5546875" style="1" customWidth="1"/>
    <col min="1797" max="1797" width="12.21875" style="1" customWidth="1"/>
    <col min="1798" max="1798" width="16.21875" style="1" customWidth="1"/>
    <col min="1799" max="1799" width="18.44140625" style="1" customWidth="1"/>
    <col min="1800" max="2034" width="9.109375" style="1"/>
    <col min="2035" max="2035" width="93.109375" style="1" customWidth="1"/>
    <col min="2036" max="2036" width="14.88671875" style="1" customWidth="1"/>
    <col min="2037" max="2038" width="16.33203125" style="1" customWidth="1"/>
    <col min="2039" max="2039" width="16.5546875" style="1" customWidth="1"/>
    <col min="2040" max="2040" width="16.33203125" style="1" customWidth="1"/>
    <col min="2041" max="2041" width="19.109375" style="1" customWidth="1"/>
    <col min="2042" max="2042" width="16.33203125" style="1" customWidth="1"/>
    <col min="2043" max="2044" width="16.77734375" style="1" customWidth="1"/>
    <col min="2045" max="2045" width="13.88671875" style="1" customWidth="1"/>
    <col min="2046" max="2046" width="14.21875" style="1" customWidth="1"/>
    <col min="2047" max="2047" width="13.33203125" style="1" customWidth="1"/>
    <col min="2048" max="2048" width="11.77734375" style="1" bestFit="1" customWidth="1"/>
    <col min="2049" max="2049" width="11.88671875" style="1" customWidth="1"/>
    <col min="2050" max="2050" width="12.5546875" style="1" customWidth="1"/>
    <col min="2051" max="2051" width="11.77734375" style="1" bestFit="1" customWidth="1"/>
    <col min="2052" max="2052" width="11.5546875" style="1" customWidth="1"/>
    <col min="2053" max="2053" width="12.21875" style="1" customWidth="1"/>
    <col min="2054" max="2054" width="16.21875" style="1" customWidth="1"/>
    <col min="2055" max="2055" width="18.44140625" style="1" customWidth="1"/>
    <col min="2056" max="2290" width="9.109375" style="1"/>
    <col min="2291" max="2291" width="93.109375" style="1" customWidth="1"/>
    <col min="2292" max="2292" width="14.88671875" style="1" customWidth="1"/>
    <col min="2293" max="2294" width="16.33203125" style="1" customWidth="1"/>
    <col min="2295" max="2295" width="16.5546875" style="1" customWidth="1"/>
    <col min="2296" max="2296" width="16.33203125" style="1" customWidth="1"/>
    <col min="2297" max="2297" width="19.109375" style="1" customWidth="1"/>
    <col min="2298" max="2298" width="16.33203125" style="1" customWidth="1"/>
    <col min="2299" max="2300" width="16.77734375" style="1" customWidth="1"/>
    <col min="2301" max="2301" width="13.88671875" style="1" customWidth="1"/>
    <col min="2302" max="2302" width="14.21875" style="1" customWidth="1"/>
    <col min="2303" max="2303" width="13.33203125" style="1" customWidth="1"/>
    <col min="2304" max="2304" width="11.77734375" style="1" bestFit="1" customWidth="1"/>
    <col min="2305" max="2305" width="11.88671875" style="1" customWidth="1"/>
    <col min="2306" max="2306" width="12.5546875" style="1" customWidth="1"/>
    <col min="2307" max="2307" width="11.77734375" style="1" bestFit="1" customWidth="1"/>
    <col min="2308" max="2308" width="11.5546875" style="1" customWidth="1"/>
    <col min="2309" max="2309" width="12.21875" style="1" customWidth="1"/>
    <col min="2310" max="2310" width="16.21875" style="1" customWidth="1"/>
    <col min="2311" max="2311" width="18.44140625" style="1" customWidth="1"/>
    <col min="2312" max="2546" width="9.109375" style="1"/>
    <col min="2547" max="2547" width="93.109375" style="1" customWidth="1"/>
    <col min="2548" max="2548" width="14.88671875" style="1" customWidth="1"/>
    <col min="2549" max="2550" width="16.33203125" style="1" customWidth="1"/>
    <col min="2551" max="2551" width="16.5546875" style="1" customWidth="1"/>
    <col min="2552" max="2552" width="16.33203125" style="1" customWidth="1"/>
    <col min="2553" max="2553" width="19.109375" style="1" customWidth="1"/>
    <col min="2554" max="2554" width="16.33203125" style="1" customWidth="1"/>
    <col min="2555" max="2556" width="16.77734375" style="1" customWidth="1"/>
    <col min="2557" max="2557" width="13.88671875" style="1" customWidth="1"/>
    <col min="2558" max="2558" width="14.21875" style="1" customWidth="1"/>
    <col min="2559" max="2559" width="13.33203125" style="1" customWidth="1"/>
    <col min="2560" max="2560" width="11.77734375" style="1" bestFit="1" customWidth="1"/>
    <col min="2561" max="2561" width="11.88671875" style="1" customWidth="1"/>
    <col min="2562" max="2562" width="12.5546875" style="1" customWidth="1"/>
    <col min="2563" max="2563" width="11.77734375" style="1" bestFit="1" customWidth="1"/>
    <col min="2564" max="2564" width="11.5546875" style="1" customWidth="1"/>
    <col min="2565" max="2565" width="12.21875" style="1" customWidth="1"/>
    <col min="2566" max="2566" width="16.21875" style="1" customWidth="1"/>
    <col min="2567" max="2567" width="18.44140625" style="1" customWidth="1"/>
    <col min="2568" max="2802" width="9.109375" style="1"/>
    <col min="2803" max="2803" width="93.109375" style="1" customWidth="1"/>
    <col min="2804" max="2804" width="14.88671875" style="1" customWidth="1"/>
    <col min="2805" max="2806" width="16.33203125" style="1" customWidth="1"/>
    <col min="2807" max="2807" width="16.5546875" style="1" customWidth="1"/>
    <col min="2808" max="2808" width="16.33203125" style="1" customWidth="1"/>
    <col min="2809" max="2809" width="19.109375" style="1" customWidth="1"/>
    <col min="2810" max="2810" width="16.33203125" style="1" customWidth="1"/>
    <col min="2811" max="2812" width="16.77734375" style="1" customWidth="1"/>
    <col min="2813" max="2813" width="13.88671875" style="1" customWidth="1"/>
    <col min="2814" max="2814" width="14.21875" style="1" customWidth="1"/>
    <col min="2815" max="2815" width="13.33203125" style="1" customWidth="1"/>
    <col min="2816" max="2816" width="11.77734375" style="1" bestFit="1" customWidth="1"/>
    <col min="2817" max="2817" width="11.88671875" style="1" customWidth="1"/>
    <col min="2818" max="2818" width="12.5546875" style="1" customWidth="1"/>
    <col min="2819" max="2819" width="11.77734375" style="1" bestFit="1" customWidth="1"/>
    <col min="2820" max="2820" width="11.5546875" style="1" customWidth="1"/>
    <col min="2821" max="2821" width="12.21875" style="1" customWidth="1"/>
    <col min="2822" max="2822" width="16.21875" style="1" customWidth="1"/>
    <col min="2823" max="2823" width="18.44140625" style="1" customWidth="1"/>
    <col min="2824" max="3058" width="9.109375" style="1"/>
    <col min="3059" max="3059" width="93.109375" style="1" customWidth="1"/>
    <col min="3060" max="3060" width="14.88671875" style="1" customWidth="1"/>
    <col min="3061" max="3062" width="16.33203125" style="1" customWidth="1"/>
    <col min="3063" max="3063" width="16.5546875" style="1" customWidth="1"/>
    <col min="3064" max="3064" width="16.33203125" style="1" customWidth="1"/>
    <col min="3065" max="3065" width="19.109375" style="1" customWidth="1"/>
    <col min="3066" max="3066" width="16.33203125" style="1" customWidth="1"/>
    <col min="3067" max="3068" width="16.77734375" style="1" customWidth="1"/>
    <col min="3069" max="3069" width="13.88671875" style="1" customWidth="1"/>
    <col min="3070" max="3070" width="14.21875" style="1" customWidth="1"/>
    <col min="3071" max="3071" width="13.33203125" style="1" customWidth="1"/>
    <col min="3072" max="3072" width="11.77734375" style="1" bestFit="1" customWidth="1"/>
    <col min="3073" max="3073" width="11.88671875" style="1" customWidth="1"/>
    <col min="3074" max="3074" width="12.5546875" style="1" customWidth="1"/>
    <col min="3075" max="3075" width="11.77734375" style="1" bestFit="1" customWidth="1"/>
    <col min="3076" max="3076" width="11.5546875" style="1" customWidth="1"/>
    <col min="3077" max="3077" width="12.21875" style="1" customWidth="1"/>
    <col min="3078" max="3078" width="16.21875" style="1" customWidth="1"/>
    <col min="3079" max="3079" width="18.44140625" style="1" customWidth="1"/>
    <col min="3080" max="3314" width="9.109375" style="1"/>
    <col min="3315" max="3315" width="93.109375" style="1" customWidth="1"/>
    <col min="3316" max="3316" width="14.88671875" style="1" customWidth="1"/>
    <col min="3317" max="3318" width="16.33203125" style="1" customWidth="1"/>
    <col min="3319" max="3319" width="16.5546875" style="1" customWidth="1"/>
    <col min="3320" max="3320" width="16.33203125" style="1" customWidth="1"/>
    <col min="3321" max="3321" width="19.109375" style="1" customWidth="1"/>
    <col min="3322" max="3322" width="16.33203125" style="1" customWidth="1"/>
    <col min="3323" max="3324" width="16.77734375" style="1" customWidth="1"/>
    <col min="3325" max="3325" width="13.88671875" style="1" customWidth="1"/>
    <col min="3326" max="3326" width="14.21875" style="1" customWidth="1"/>
    <col min="3327" max="3327" width="13.33203125" style="1" customWidth="1"/>
    <col min="3328" max="3328" width="11.77734375" style="1" bestFit="1" customWidth="1"/>
    <col min="3329" max="3329" width="11.88671875" style="1" customWidth="1"/>
    <col min="3330" max="3330" width="12.5546875" style="1" customWidth="1"/>
    <col min="3331" max="3331" width="11.77734375" style="1" bestFit="1" customWidth="1"/>
    <col min="3332" max="3332" width="11.5546875" style="1" customWidth="1"/>
    <col min="3333" max="3333" width="12.21875" style="1" customWidth="1"/>
    <col min="3334" max="3334" width="16.21875" style="1" customWidth="1"/>
    <col min="3335" max="3335" width="18.44140625" style="1" customWidth="1"/>
    <col min="3336" max="3570" width="9.109375" style="1"/>
    <col min="3571" max="3571" width="93.109375" style="1" customWidth="1"/>
    <col min="3572" max="3572" width="14.88671875" style="1" customWidth="1"/>
    <col min="3573" max="3574" width="16.33203125" style="1" customWidth="1"/>
    <col min="3575" max="3575" width="16.5546875" style="1" customWidth="1"/>
    <col min="3576" max="3576" width="16.33203125" style="1" customWidth="1"/>
    <col min="3577" max="3577" width="19.109375" style="1" customWidth="1"/>
    <col min="3578" max="3578" width="16.33203125" style="1" customWidth="1"/>
    <col min="3579" max="3580" width="16.77734375" style="1" customWidth="1"/>
    <col min="3581" max="3581" width="13.88671875" style="1" customWidth="1"/>
    <col min="3582" max="3582" width="14.21875" style="1" customWidth="1"/>
    <col min="3583" max="3583" width="13.33203125" style="1" customWidth="1"/>
    <col min="3584" max="3584" width="11.77734375" style="1" bestFit="1" customWidth="1"/>
    <col min="3585" max="3585" width="11.88671875" style="1" customWidth="1"/>
    <col min="3586" max="3586" width="12.5546875" style="1" customWidth="1"/>
    <col min="3587" max="3587" width="11.77734375" style="1" bestFit="1" customWidth="1"/>
    <col min="3588" max="3588" width="11.5546875" style="1" customWidth="1"/>
    <col min="3589" max="3589" width="12.21875" style="1" customWidth="1"/>
    <col min="3590" max="3590" width="16.21875" style="1" customWidth="1"/>
    <col min="3591" max="3591" width="18.44140625" style="1" customWidth="1"/>
    <col min="3592" max="3826" width="9.109375" style="1"/>
    <col min="3827" max="3827" width="93.109375" style="1" customWidth="1"/>
    <col min="3828" max="3828" width="14.88671875" style="1" customWidth="1"/>
    <col min="3829" max="3830" width="16.33203125" style="1" customWidth="1"/>
    <col min="3831" max="3831" width="16.5546875" style="1" customWidth="1"/>
    <col min="3832" max="3832" width="16.33203125" style="1" customWidth="1"/>
    <col min="3833" max="3833" width="19.109375" style="1" customWidth="1"/>
    <col min="3834" max="3834" width="16.33203125" style="1" customWidth="1"/>
    <col min="3835" max="3836" width="16.77734375" style="1" customWidth="1"/>
    <col min="3837" max="3837" width="13.88671875" style="1" customWidth="1"/>
    <col min="3838" max="3838" width="14.21875" style="1" customWidth="1"/>
    <col min="3839" max="3839" width="13.33203125" style="1" customWidth="1"/>
    <col min="3840" max="3840" width="11.77734375" style="1" bestFit="1" customWidth="1"/>
    <col min="3841" max="3841" width="11.88671875" style="1" customWidth="1"/>
    <col min="3842" max="3842" width="12.5546875" style="1" customWidth="1"/>
    <col min="3843" max="3843" width="11.77734375" style="1" bestFit="1" customWidth="1"/>
    <col min="3844" max="3844" width="11.5546875" style="1" customWidth="1"/>
    <col min="3845" max="3845" width="12.21875" style="1" customWidth="1"/>
    <col min="3846" max="3846" width="16.21875" style="1" customWidth="1"/>
    <col min="3847" max="3847" width="18.44140625" style="1" customWidth="1"/>
    <col min="3848" max="4082" width="9.109375" style="1"/>
    <col min="4083" max="4083" width="93.109375" style="1" customWidth="1"/>
    <col min="4084" max="4084" width="14.88671875" style="1" customWidth="1"/>
    <col min="4085" max="4086" width="16.33203125" style="1" customWidth="1"/>
    <col min="4087" max="4087" width="16.5546875" style="1" customWidth="1"/>
    <col min="4088" max="4088" width="16.33203125" style="1" customWidth="1"/>
    <col min="4089" max="4089" width="19.109375" style="1" customWidth="1"/>
    <col min="4090" max="4090" width="16.33203125" style="1" customWidth="1"/>
    <col min="4091" max="4092" width="16.77734375" style="1" customWidth="1"/>
    <col min="4093" max="4093" width="13.88671875" style="1" customWidth="1"/>
    <col min="4094" max="4094" width="14.21875" style="1" customWidth="1"/>
    <col min="4095" max="4095" width="13.33203125" style="1" customWidth="1"/>
    <col min="4096" max="4096" width="11.77734375" style="1" bestFit="1" customWidth="1"/>
    <col min="4097" max="4097" width="11.88671875" style="1" customWidth="1"/>
    <col min="4098" max="4098" width="12.5546875" style="1" customWidth="1"/>
    <col min="4099" max="4099" width="11.77734375" style="1" bestFit="1" customWidth="1"/>
    <col min="4100" max="4100" width="11.5546875" style="1" customWidth="1"/>
    <col min="4101" max="4101" width="12.21875" style="1" customWidth="1"/>
    <col min="4102" max="4102" width="16.21875" style="1" customWidth="1"/>
    <col min="4103" max="4103" width="18.44140625" style="1" customWidth="1"/>
    <col min="4104" max="4338" width="9.109375" style="1"/>
    <col min="4339" max="4339" width="93.109375" style="1" customWidth="1"/>
    <col min="4340" max="4340" width="14.88671875" style="1" customWidth="1"/>
    <col min="4341" max="4342" width="16.33203125" style="1" customWidth="1"/>
    <col min="4343" max="4343" width="16.5546875" style="1" customWidth="1"/>
    <col min="4344" max="4344" width="16.33203125" style="1" customWidth="1"/>
    <col min="4345" max="4345" width="19.109375" style="1" customWidth="1"/>
    <col min="4346" max="4346" width="16.33203125" style="1" customWidth="1"/>
    <col min="4347" max="4348" width="16.77734375" style="1" customWidth="1"/>
    <col min="4349" max="4349" width="13.88671875" style="1" customWidth="1"/>
    <col min="4350" max="4350" width="14.21875" style="1" customWidth="1"/>
    <col min="4351" max="4351" width="13.33203125" style="1" customWidth="1"/>
    <col min="4352" max="4352" width="11.77734375" style="1" bestFit="1" customWidth="1"/>
    <col min="4353" max="4353" width="11.88671875" style="1" customWidth="1"/>
    <col min="4354" max="4354" width="12.5546875" style="1" customWidth="1"/>
    <col min="4355" max="4355" width="11.77734375" style="1" bestFit="1" customWidth="1"/>
    <col min="4356" max="4356" width="11.5546875" style="1" customWidth="1"/>
    <col min="4357" max="4357" width="12.21875" style="1" customWidth="1"/>
    <col min="4358" max="4358" width="16.21875" style="1" customWidth="1"/>
    <col min="4359" max="4359" width="18.44140625" style="1" customWidth="1"/>
    <col min="4360" max="4594" width="9.109375" style="1"/>
    <col min="4595" max="4595" width="93.109375" style="1" customWidth="1"/>
    <col min="4596" max="4596" width="14.88671875" style="1" customWidth="1"/>
    <col min="4597" max="4598" width="16.33203125" style="1" customWidth="1"/>
    <col min="4599" max="4599" width="16.5546875" style="1" customWidth="1"/>
    <col min="4600" max="4600" width="16.33203125" style="1" customWidth="1"/>
    <col min="4601" max="4601" width="19.109375" style="1" customWidth="1"/>
    <col min="4602" max="4602" width="16.33203125" style="1" customWidth="1"/>
    <col min="4603" max="4604" width="16.77734375" style="1" customWidth="1"/>
    <col min="4605" max="4605" width="13.88671875" style="1" customWidth="1"/>
    <col min="4606" max="4606" width="14.21875" style="1" customWidth="1"/>
    <col min="4607" max="4607" width="13.33203125" style="1" customWidth="1"/>
    <col min="4608" max="4608" width="11.77734375" style="1" bestFit="1" customWidth="1"/>
    <col min="4609" max="4609" width="11.88671875" style="1" customWidth="1"/>
    <col min="4610" max="4610" width="12.5546875" style="1" customWidth="1"/>
    <col min="4611" max="4611" width="11.77734375" style="1" bestFit="1" customWidth="1"/>
    <col min="4612" max="4612" width="11.5546875" style="1" customWidth="1"/>
    <col min="4613" max="4613" width="12.21875" style="1" customWidth="1"/>
    <col min="4614" max="4614" width="16.21875" style="1" customWidth="1"/>
    <col min="4615" max="4615" width="18.44140625" style="1" customWidth="1"/>
    <col min="4616" max="4850" width="9.109375" style="1"/>
    <col min="4851" max="4851" width="93.109375" style="1" customWidth="1"/>
    <col min="4852" max="4852" width="14.88671875" style="1" customWidth="1"/>
    <col min="4853" max="4854" width="16.33203125" style="1" customWidth="1"/>
    <col min="4855" max="4855" width="16.5546875" style="1" customWidth="1"/>
    <col min="4856" max="4856" width="16.33203125" style="1" customWidth="1"/>
    <col min="4857" max="4857" width="19.109375" style="1" customWidth="1"/>
    <col min="4858" max="4858" width="16.33203125" style="1" customWidth="1"/>
    <col min="4859" max="4860" width="16.77734375" style="1" customWidth="1"/>
    <col min="4861" max="4861" width="13.88671875" style="1" customWidth="1"/>
    <col min="4862" max="4862" width="14.21875" style="1" customWidth="1"/>
    <col min="4863" max="4863" width="13.33203125" style="1" customWidth="1"/>
    <col min="4864" max="4864" width="11.77734375" style="1" bestFit="1" customWidth="1"/>
    <col min="4865" max="4865" width="11.88671875" style="1" customWidth="1"/>
    <col min="4866" max="4866" width="12.5546875" style="1" customWidth="1"/>
    <col min="4867" max="4867" width="11.77734375" style="1" bestFit="1" customWidth="1"/>
    <col min="4868" max="4868" width="11.5546875" style="1" customWidth="1"/>
    <col min="4869" max="4869" width="12.21875" style="1" customWidth="1"/>
    <col min="4870" max="4870" width="16.21875" style="1" customWidth="1"/>
    <col min="4871" max="4871" width="18.44140625" style="1" customWidth="1"/>
    <col min="4872" max="5106" width="9.109375" style="1"/>
    <col min="5107" max="5107" width="93.109375" style="1" customWidth="1"/>
    <col min="5108" max="5108" width="14.88671875" style="1" customWidth="1"/>
    <col min="5109" max="5110" width="16.33203125" style="1" customWidth="1"/>
    <col min="5111" max="5111" width="16.5546875" style="1" customWidth="1"/>
    <col min="5112" max="5112" width="16.33203125" style="1" customWidth="1"/>
    <col min="5113" max="5113" width="19.109375" style="1" customWidth="1"/>
    <col min="5114" max="5114" width="16.33203125" style="1" customWidth="1"/>
    <col min="5115" max="5116" width="16.77734375" style="1" customWidth="1"/>
    <col min="5117" max="5117" width="13.88671875" style="1" customWidth="1"/>
    <col min="5118" max="5118" width="14.21875" style="1" customWidth="1"/>
    <col min="5119" max="5119" width="13.33203125" style="1" customWidth="1"/>
    <col min="5120" max="5120" width="11.77734375" style="1" bestFit="1" customWidth="1"/>
    <col min="5121" max="5121" width="11.88671875" style="1" customWidth="1"/>
    <col min="5122" max="5122" width="12.5546875" style="1" customWidth="1"/>
    <col min="5123" max="5123" width="11.77734375" style="1" bestFit="1" customWidth="1"/>
    <col min="5124" max="5124" width="11.5546875" style="1" customWidth="1"/>
    <col min="5125" max="5125" width="12.21875" style="1" customWidth="1"/>
    <col min="5126" max="5126" width="16.21875" style="1" customWidth="1"/>
    <col min="5127" max="5127" width="18.44140625" style="1" customWidth="1"/>
    <col min="5128" max="5362" width="9.109375" style="1"/>
    <col min="5363" max="5363" width="93.109375" style="1" customWidth="1"/>
    <col min="5364" max="5364" width="14.88671875" style="1" customWidth="1"/>
    <col min="5365" max="5366" width="16.33203125" style="1" customWidth="1"/>
    <col min="5367" max="5367" width="16.5546875" style="1" customWidth="1"/>
    <col min="5368" max="5368" width="16.33203125" style="1" customWidth="1"/>
    <col min="5369" max="5369" width="19.109375" style="1" customWidth="1"/>
    <col min="5370" max="5370" width="16.33203125" style="1" customWidth="1"/>
    <col min="5371" max="5372" width="16.77734375" style="1" customWidth="1"/>
    <col min="5373" max="5373" width="13.88671875" style="1" customWidth="1"/>
    <col min="5374" max="5374" width="14.21875" style="1" customWidth="1"/>
    <col min="5375" max="5375" width="13.33203125" style="1" customWidth="1"/>
    <col min="5376" max="5376" width="11.77734375" style="1" bestFit="1" customWidth="1"/>
    <col min="5377" max="5377" width="11.88671875" style="1" customWidth="1"/>
    <col min="5378" max="5378" width="12.5546875" style="1" customWidth="1"/>
    <col min="5379" max="5379" width="11.77734375" style="1" bestFit="1" customWidth="1"/>
    <col min="5380" max="5380" width="11.5546875" style="1" customWidth="1"/>
    <col min="5381" max="5381" width="12.21875" style="1" customWidth="1"/>
    <col min="5382" max="5382" width="16.21875" style="1" customWidth="1"/>
    <col min="5383" max="5383" width="18.44140625" style="1" customWidth="1"/>
    <col min="5384" max="5618" width="9.109375" style="1"/>
    <col min="5619" max="5619" width="93.109375" style="1" customWidth="1"/>
    <col min="5620" max="5620" width="14.88671875" style="1" customWidth="1"/>
    <col min="5621" max="5622" width="16.33203125" style="1" customWidth="1"/>
    <col min="5623" max="5623" width="16.5546875" style="1" customWidth="1"/>
    <col min="5624" max="5624" width="16.33203125" style="1" customWidth="1"/>
    <col min="5625" max="5625" width="19.109375" style="1" customWidth="1"/>
    <col min="5626" max="5626" width="16.33203125" style="1" customWidth="1"/>
    <col min="5627" max="5628" width="16.77734375" style="1" customWidth="1"/>
    <col min="5629" max="5629" width="13.88671875" style="1" customWidth="1"/>
    <col min="5630" max="5630" width="14.21875" style="1" customWidth="1"/>
    <col min="5631" max="5631" width="13.33203125" style="1" customWidth="1"/>
    <col min="5632" max="5632" width="11.77734375" style="1" bestFit="1" customWidth="1"/>
    <col min="5633" max="5633" width="11.88671875" style="1" customWidth="1"/>
    <col min="5634" max="5634" width="12.5546875" style="1" customWidth="1"/>
    <col min="5635" max="5635" width="11.77734375" style="1" bestFit="1" customWidth="1"/>
    <col min="5636" max="5636" width="11.5546875" style="1" customWidth="1"/>
    <col min="5637" max="5637" width="12.21875" style="1" customWidth="1"/>
    <col min="5638" max="5638" width="16.21875" style="1" customWidth="1"/>
    <col min="5639" max="5639" width="18.44140625" style="1" customWidth="1"/>
    <col min="5640" max="5874" width="9.109375" style="1"/>
    <col min="5875" max="5875" width="93.109375" style="1" customWidth="1"/>
    <col min="5876" max="5876" width="14.88671875" style="1" customWidth="1"/>
    <col min="5877" max="5878" width="16.33203125" style="1" customWidth="1"/>
    <col min="5879" max="5879" width="16.5546875" style="1" customWidth="1"/>
    <col min="5880" max="5880" width="16.33203125" style="1" customWidth="1"/>
    <col min="5881" max="5881" width="19.109375" style="1" customWidth="1"/>
    <col min="5882" max="5882" width="16.33203125" style="1" customWidth="1"/>
    <col min="5883" max="5884" width="16.77734375" style="1" customWidth="1"/>
    <col min="5885" max="5885" width="13.88671875" style="1" customWidth="1"/>
    <col min="5886" max="5886" width="14.21875" style="1" customWidth="1"/>
    <col min="5887" max="5887" width="13.33203125" style="1" customWidth="1"/>
    <col min="5888" max="5888" width="11.77734375" style="1" bestFit="1" customWidth="1"/>
    <col min="5889" max="5889" width="11.88671875" style="1" customWidth="1"/>
    <col min="5890" max="5890" width="12.5546875" style="1" customWidth="1"/>
    <col min="5891" max="5891" width="11.77734375" style="1" bestFit="1" customWidth="1"/>
    <col min="5892" max="5892" width="11.5546875" style="1" customWidth="1"/>
    <col min="5893" max="5893" width="12.21875" style="1" customWidth="1"/>
    <col min="5894" max="5894" width="16.21875" style="1" customWidth="1"/>
    <col min="5895" max="5895" width="18.44140625" style="1" customWidth="1"/>
    <col min="5896" max="6130" width="9.109375" style="1"/>
    <col min="6131" max="6131" width="93.109375" style="1" customWidth="1"/>
    <col min="6132" max="6132" width="14.88671875" style="1" customWidth="1"/>
    <col min="6133" max="6134" width="16.33203125" style="1" customWidth="1"/>
    <col min="6135" max="6135" width="16.5546875" style="1" customWidth="1"/>
    <col min="6136" max="6136" width="16.33203125" style="1" customWidth="1"/>
    <col min="6137" max="6137" width="19.109375" style="1" customWidth="1"/>
    <col min="6138" max="6138" width="16.33203125" style="1" customWidth="1"/>
    <col min="6139" max="6140" width="16.77734375" style="1" customWidth="1"/>
    <col min="6141" max="6141" width="13.88671875" style="1" customWidth="1"/>
    <col min="6142" max="6142" width="14.21875" style="1" customWidth="1"/>
    <col min="6143" max="6143" width="13.33203125" style="1" customWidth="1"/>
    <col min="6144" max="6144" width="11.77734375" style="1" bestFit="1" customWidth="1"/>
    <col min="6145" max="6145" width="11.88671875" style="1" customWidth="1"/>
    <col min="6146" max="6146" width="12.5546875" style="1" customWidth="1"/>
    <col min="6147" max="6147" width="11.77734375" style="1" bestFit="1" customWidth="1"/>
    <col min="6148" max="6148" width="11.5546875" style="1" customWidth="1"/>
    <col min="6149" max="6149" width="12.21875" style="1" customWidth="1"/>
    <col min="6150" max="6150" width="16.21875" style="1" customWidth="1"/>
    <col min="6151" max="6151" width="18.44140625" style="1" customWidth="1"/>
    <col min="6152" max="6386" width="9.109375" style="1"/>
    <col min="6387" max="6387" width="93.109375" style="1" customWidth="1"/>
    <col min="6388" max="6388" width="14.88671875" style="1" customWidth="1"/>
    <col min="6389" max="6390" width="16.33203125" style="1" customWidth="1"/>
    <col min="6391" max="6391" width="16.5546875" style="1" customWidth="1"/>
    <col min="6392" max="6392" width="16.33203125" style="1" customWidth="1"/>
    <col min="6393" max="6393" width="19.109375" style="1" customWidth="1"/>
    <col min="6394" max="6394" width="16.33203125" style="1" customWidth="1"/>
    <col min="6395" max="6396" width="16.77734375" style="1" customWidth="1"/>
    <col min="6397" max="6397" width="13.88671875" style="1" customWidth="1"/>
    <col min="6398" max="6398" width="14.21875" style="1" customWidth="1"/>
    <col min="6399" max="6399" width="13.33203125" style="1" customWidth="1"/>
    <col min="6400" max="6400" width="11.77734375" style="1" bestFit="1" customWidth="1"/>
    <col min="6401" max="6401" width="11.88671875" style="1" customWidth="1"/>
    <col min="6402" max="6402" width="12.5546875" style="1" customWidth="1"/>
    <col min="6403" max="6403" width="11.77734375" style="1" bestFit="1" customWidth="1"/>
    <col min="6404" max="6404" width="11.5546875" style="1" customWidth="1"/>
    <col min="6405" max="6405" width="12.21875" style="1" customWidth="1"/>
    <col min="6406" max="6406" width="16.21875" style="1" customWidth="1"/>
    <col min="6407" max="6407" width="18.44140625" style="1" customWidth="1"/>
    <col min="6408" max="6642" width="9.109375" style="1"/>
    <col min="6643" max="6643" width="93.109375" style="1" customWidth="1"/>
    <col min="6644" max="6644" width="14.88671875" style="1" customWidth="1"/>
    <col min="6645" max="6646" width="16.33203125" style="1" customWidth="1"/>
    <col min="6647" max="6647" width="16.5546875" style="1" customWidth="1"/>
    <col min="6648" max="6648" width="16.33203125" style="1" customWidth="1"/>
    <col min="6649" max="6649" width="19.109375" style="1" customWidth="1"/>
    <col min="6650" max="6650" width="16.33203125" style="1" customWidth="1"/>
    <col min="6651" max="6652" width="16.77734375" style="1" customWidth="1"/>
    <col min="6653" max="6653" width="13.88671875" style="1" customWidth="1"/>
    <col min="6654" max="6654" width="14.21875" style="1" customWidth="1"/>
    <col min="6655" max="6655" width="13.33203125" style="1" customWidth="1"/>
    <col min="6656" max="6656" width="11.77734375" style="1" bestFit="1" customWidth="1"/>
    <col min="6657" max="6657" width="11.88671875" style="1" customWidth="1"/>
    <col min="6658" max="6658" width="12.5546875" style="1" customWidth="1"/>
    <col min="6659" max="6659" width="11.77734375" style="1" bestFit="1" customWidth="1"/>
    <col min="6660" max="6660" width="11.5546875" style="1" customWidth="1"/>
    <col min="6661" max="6661" width="12.21875" style="1" customWidth="1"/>
    <col min="6662" max="6662" width="16.21875" style="1" customWidth="1"/>
    <col min="6663" max="6663" width="18.44140625" style="1" customWidth="1"/>
    <col min="6664" max="6898" width="9.109375" style="1"/>
    <col min="6899" max="6899" width="93.109375" style="1" customWidth="1"/>
    <col min="6900" max="6900" width="14.88671875" style="1" customWidth="1"/>
    <col min="6901" max="6902" width="16.33203125" style="1" customWidth="1"/>
    <col min="6903" max="6903" width="16.5546875" style="1" customWidth="1"/>
    <col min="6904" max="6904" width="16.33203125" style="1" customWidth="1"/>
    <col min="6905" max="6905" width="19.109375" style="1" customWidth="1"/>
    <col min="6906" max="6906" width="16.33203125" style="1" customWidth="1"/>
    <col min="6907" max="6908" width="16.77734375" style="1" customWidth="1"/>
    <col min="6909" max="6909" width="13.88671875" style="1" customWidth="1"/>
    <col min="6910" max="6910" width="14.21875" style="1" customWidth="1"/>
    <col min="6911" max="6911" width="13.33203125" style="1" customWidth="1"/>
    <col min="6912" max="6912" width="11.77734375" style="1" bestFit="1" customWidth="1"/>
    <col min="6913" max="6913" width="11.88671875" style="1" customWidth="1"/>
    <col min="6914" max="6914" width="12.5546875" style="1" customWidth="1"/>
    <col min="6915" max="6915" width="11.77734375" style="1" bestFit="1" customWidth="1"/>
    <col min="6916" max="6916" width="11.5546875" style="1" customWidth="1"/>
    <col min="6917" max="6917" width="12.21875" style="1" customWidth="1"/>
    <col min="6918" max="6918" width="16.21875" style="1" customWidth="1"/>
    <col min="6919" max="6919" width="18.44140625" style="1" customWidth="1"/>
    <col min="6920" max="7154" width="9.109375" style="1"/>
    <col min="7155" max="7155" width="93.109375" style="1" customWidth="1"/>
    <col min="7156" max="7156" width="14.88671875" style="1" customWidth="1"/>
    <col min="7157" max="7158" width="16.33203125" style="1" customWidth="1"/>
    <col min="7159" max="7159" width="16.5546875" style="1" customWidth="1"/>
    <col min="7160" max="7160" width="16.33203125" style="1" customWidth="1"/>
    <col min="7161" max="7161" width="19.109375" style="1" customWidth="1"/>
    <col min="7162" max="7162" width="16.33203125" style="1" customWidth="1"/>
    <col min="7163" max="7164" width="16.77734375" style="1" customWidth="1"/>
    <col min="7165" max="7165" width="13.88671875" style="1" customWidth="1"/>
    <col min="7166" max="7166" width="14.21875" style="1" customWidth="1"/>
    <col min="7167" max="7167" width="13.33203125" style="1" customWidth="1"/>
    <col min="7168" max="7168" width="11.77734375" style="1" bestFit="1" customWidth="1"/>
    <col min="7169" max="7169" width="11.88671875" style="1" customWidth="1"/>
    <col min="7170" max="7170" width="12.5546875" style="1" customWidth="1"/>
    <col min="7171" max="7171" width="11.77734375" style="1" bestFit="1" customWidth="1"/>
    <col min="7172" max="7172" width="11.5546875" style="1" customWidth="1"/>
    <col min="7173" max="7173" width="12.21875" style="1" customWidth="1"/>
    <col min="7174" max="7174" width="16.21875" style="1" customWidth="1"/>
    <col min="7175" max="7175" width="18.44140625" style="1" customWidth="1"/>
    <col min="7176" max="7410" width="9.109375" style="1"/>
    <col min="7411" max="7411" width="93.109375" style="1" customWidth="1"/>
    <col min="7412" max="7412" width="14.88671875" style="1" customWidth="1"/>
    <col min="7413" max="7414" width="16.33203125" style="1" customWidth="1"/>
    <col min="7415" max="7415" width="16.5546875" style="1" customWidth="1"/>
    <col min="7416" max="7416" width="16.33203125" style="1" customWidth="1"/>
    <col min="7417" max="7417" width="19.109375" style="1" customWidth="1"/>
    <col min="7418" max="7418" width="16.33203125" style="1" customWidth="1"/>
    <col min="7419" max="7420" width="16.77734375" style="1" customWidth="1"/>
    <col min="7421" max="7421" width="13.88671875" style="1" customWidth="1"/>
    <col min="7422" max="7422" width="14.21875" style="1" customWidth="1"/>
    <col min="7423" max="7423" width="13.33203125" style="1" customWidth="1"/>
    <col min="7424" max="7424" width="11.77734375" style="1" bestFit="1" customWidth="1"/>
    <col min="7425" max="7425" width="11.88671875" style="1" customWidth="1"/>
    <col min="7426" max="7426" width="12.5546875" style="1" customWidth="1"/>
    <col min="7427" max="7427" width="11.77734375" style="1" bestFit="1" customWidth="1"/>
    <col min="7428" max="7428" width="11.5546875" style="1" customWidth="1"/>
    <col min="7429" max="7429" width="12.21875" style="1" customWidth="1"/>
    <col min="7430" max="7430" width="16.21875" style="1" customWidth="1"/>
    <col min="7431" max="7431" width="18.44140625" style="1" customWidth="1"/>
    <col min="7432" max="7666" width="9.109375" style="1"/>
    <col min="7667" max="7667" width="93.109375" style="1" customWidth="1"/>
    <col min="7668" max="7668" width="14.88671875" style="1" customWidth="1"/>
    <col min="7669" max="7670" width="16.33203125" style="1" customWidth="1"/>
    <col min="7671" max="7671" width="16.5546875" style="1" customWidth="1"/>
    <col min="7672" max="7672" width="16.33203125" style="1" customWidth="1"/>
    <col min="7673" max="7673" width="19.109375" style="1" customWidth="1"/>
    <col min="7674" max="7674" width="16.33203125" style="1" customWidth="1"/>
    <col min="7675" max="7676" width="16.77734375" style="1" customWidth="1"/>
    <col min="7677" max="7677" width="13.88671875" style="1" customWidth="1"/>
    <col min="7678" max="7678" width="14.21875" style="1" customWidth="1"/>
    <col min="7679" max="7679" width="13.33203125" style="1" customWidth="1"/>
    <col min="7680" max="7680" width="11.77734375" style="1" bestFit="1" customWidth="1"/>
    <col min="7681" max="7681" width="11.88671875" style="1" customWidth="1"/>
    <col min="7682" max="7682" width="12.5546875" style="1" customWidth="1"/>
    <col min="7683" max="7683" width="11.77734375" style="1" bestFit="1" customWidth="1"/>
    <col min="7684" max="7684" width="11.5546875" style="1" customWidth="1"/>
    <col min="7685" max="7685" width="12.21875" style="1" customWidth="1"/>
    <col min="7686" max="7686" width="16.21875" style="1" customWidth="1"/>
    <col min="7687" max="7687" width="18.44140625" style="1" customWidth="1"/>
    <col min="7688" max="7922" width="9.109375" style="1"/>
    <col min="7923" max="7923" width="93.109375" style="1" customWidth="1"/>
    <col min="7924" max="7924" width="14.88671875" style="1" customWidth="1"/>
    <col min="7925" max="7926" width="16.33203125" style="1" customWidth="1"/>
    <col min="7927" max="7927" width="16.5546875" style="1" customWidth="1"/>
    <col min="7928" max="7928" width="16.33203125" style="1" customWidth="1"/>
    <col min="7929" max="7929" width="19.109375" style="1" customWidth="1"/>
    <col min="7930" max="7930" width="16.33203125" style="1" customWidth="1"/>
    <col min="7931" max="7932" width="16.77734375" style="1" customWidth="1"/>
    <col min="7933" max="7933" width="13.88671875" style="1" customWidth="1"/>
    <col min="7934" max="7934" width="14.21875" style="1" customWidth="1"/>
    <col min="7935" max="7935" width="13.33203125" style="1" customWidth="1"/>
    <col min="7936" max="7936" width="11.77734375" style="1" bestFit="1" customWidth="1"/>
    <col min="7937" max="7937" width="11.88671875" style="1" customWidth="1"/>
    <col min="7938" max="7938" width="12.5546875" style="1" customWidth="1"/>
    <col min="7939" max="7939" width="11.77734375" style="1" bestFit="1" customWidth="1"/>
    <col min="7940" max="7940" width="11.5546875" style="1" customWidth="1"/>
    <col min="7941" max="7941" width="12.21875" style="1" customWidth="1"/>
    <col min="7942" max="7942" width="16.21875" style="1" customWidth="1"/>
    <col min="7943" max="7943" width="18.44140625" style="1" customWidth="1"/>
    <col min="7944" max="8178" width="9.109375" style="1"/>
    <col min="8179" max="8179" width="93.109375" style="1" customWidth="1"/>
    <col min="8180" max="8180" width="14.88671875" style="1" customWidth="1"/>
    <col min="8181" max="8182" width="16.33203125" style="1" customWidth="1"/>
    <col min="8183" max="8183" width="16.5546875" style="1" customWidth="1"/>
    <col min="8184" max="8184" width="16.33203125" style="1" customWidth="1"/>
    <col min="8185" max="8185" width="19.109375" style="1" customWidth="1"/>
    <col min="8186" max="8186" width="16.33203125" style="1" customWidth="1"/>
    <col min="8187" max="8188" width="16.77734375" style="1" customWidth="1"/>
    <col min="8189" max="8189" width="13.88671875" style="1" customWidth="1"/>
    <col min="8190" max="8190" width="14.21875" style="1" customWidth="1"/>
    <col min="8191" max="8191" width="13.33203125" style="1" customWidth="1"/>
    <col min="8192" max="8192" width="11.77734375" style="1" bestFit="1" customWidth="1"/>
    <col min="8193" max="8193" width="11.88671875" style="1" customWidth="1"/>
    <col min="8194" max="8194" width="12.5546875" style="1" customWidth="1"/>
    <col min="8195" max="8195" width="11.77734375" style="1" bestFit="1" customWidth="1"/>
    <col min="8196" max="8196" width="11.5546875" style="1" customWidth="1"/>
    <col min="8197" max="8197" width="12.21875" style="1" customWidth="1"/>
    <col min="8198" max="8198" width="16.21875" style="1" customWidth="1"/>
    <col min="8199" max="8199" width="18.44140625" style="1" customWidth="1"/>
    <col min="8200" max="8434" width="9.109375" style="1"/>
    <col min="8435" max="8435" width="93.109375" style="1" customWidth="1"/>
    <col min="8436" max="8436" width="14.88671875" style="1" customWidth="1"/>
    <col min="8437" max="8438" width="16.33203125" style="1" customWidth="1"/>
    <col min="8439" max="8439" width="16.5546875" style="1" customWidth="1"/>
    <col min="8440" max="8440" width="16.33203125" style="1" customWidth="1"/>
    <col min="8441" max="8441" width="19.109375" style="1" customWidth="1"/>
    <col min="8442" max="8442" width="16.33203125" style="1" customWidth="1"/>
    <col min="8443" max="8444" width="16.77734375" style="1" customWidth="1"/>
    <col min="8445" max="8445" width="13.88671875" style="1" customWidth="1"/>
    <col min="8446" max="8446" width="14.21875" style="1" customWidth="1"/>
    <col min="8447" max="8447" width="13.33203125" style="1" customWidth="1"/>
    <col min="8448" max="8448" width="11.77734375" style="1" bestFit="1" customWidth="1"/>
    <col min="8449" max="8449" width="11.88671875" style="1" customWidth="1"/>
    <col min="8450" max="8450" width="12.5546875" style="1" customWidth="1"/>
    <col min="8451" max="8451" width="11.77734375" style="1" bestFit="1" customWidth="1"/>
    <col min="8452" max="8452" width="11.5546875" style="1" customWidth="1"/>
    <col min="8453" max="8453" width="12.21875" style="1" customWidth="1"/>
    <col min="8454" max="8454" width="16.21875" style="1" customWidth="1"/>
    <col min="8455" max="8455" width="18.44140625" style="1" customWidth="1"/>
    <col min="8456" max="8690" width="9.109375" style="1"/>
    <col min="8691" max="8691" width="93.109375" style="1" customWidth="1"/>
    <col min="8692" max="8692" width="14.88671875" style="1" customWidth="1"/>
    <col min="8693" max="8694" width="16.33203125" style="1" customWidth="1"/>
    <col min="8695" max="8695" width="16.5546875" style="1" customWidth="1"/>
    <col min="8696" max="8696" width="16.33203125" style="1" customWidth="1"/>
    <col min="8697" max="8697" width="19.109375" style="1" customWidth="1"/>
    <col min="8698" max="8698" width="16.33203125" style="1" customWidth="1"/>
    <col min="8699" max="8700" width="16.77734375" style="1" customWidth="1"/>
    <col min="8701" max="8701" width="13.88671875" style="1" customWidth="1"/>
    <col min="8702" max="8702" width="14.21875" style="1" customWidth="1"/>
    <col min="8703" max="8703" width="13.33203125" style="1" customWidth="1"/>
    <col min="8704" max="8704" width="11.77734375" style="1" bestFit="1" customWidth="1"/>
    <col min="8705" max="8705" width="11.88671875" style="1" customWidth="1"/>
    <col min="8706" max="8706" width="12.5546875" style="1" customWidth="1"/>
    <col min="8707" max="8707" width="11.77734375" style="1" bestFit="1" customWidth="1"/>
    <col min="8708" max="8708" width="11.5546875" style="1" customWidth="1"/>
    <col min="8709" max="8709" width="12.21875" style="1" customWidth="1"/>
    <col min="8710" max="8710" width="16.21875" style="1" customWidth="1"/>
    <col min="8711" max="8711" width="18.44140625" style="1" customWidth="1"/>
    <col min="8712" max="8946" width="9.109375" style="1"/>
    <col min="8947" max="8947" width="93.109375" style="1" customWidth="1"/>
    <col min="8948" max="8948" width="14.88671875" style="1" customWidth="1"/>
    <col min="8949" max="8950" width="16.33203125" style="1" customWidth="1"/>
    <col min="8951" max="8951" width="16.5546875" style="1" customWidth="1"/>
    <col min="8952" max="8952" width="16.33203125" style="1" customWidth="1"/>
    <col min="8953" max="8953" width="19.109375" style="1" customWidth="1"/>
    <col min="8954" max="8954" width="16.33203125" style="1" customWidth="1"/>
    <col min="8955" max="8956" width="16.77734375" style="1" customWidth="1"/>
    <col min="8957" max="8957" width="13.88671875" style="1" customWidth="1"/>
    <col min="8958" max="8958" width="14.21875" style="1" customWidth="1"/>
    <col min="8959" max="8959" width="13.33203125" style="1" customWidth="1"/>
    <col min="8960" max="8960" width="11.77734375" style="1" bestFit="1" customWidth="1"/>
    <col min="8961" max="8961" width="11.88671875" style="1" customWidth="1"/>
    <col min="8962" max="8962" width="12.5546875" style="1" customWidth="1"/>
    <col min="8963" max="8963" width="11.77734375" style="1" bestFit="1" customWidth="1"/>
    <col min="8964" max="8964" width="11.5546875" style="1" customWidth="1"/>
    <col min="8965" max="8965" width="12.21875" style="1" customWidth="1"/>
    <col min="8966" max="8966" width="16.21875" style="1" customWidth="1"/>
    <col min="8967" max="8967" width="18.44140625" style="1" customWidth="1"/>
    <col min="8968" max="9202" width="9.109375" style="1"/>
    <col min="9203" max="9203" width="93.109375" style="1" customWidth="1"/>
    <col min="9204" max="9204" width="14.88671875" style="1" customWidth="1"/>
    <col min="9205" max="9206" width="16.33203125" style="1" customWidth="1"/>
    <col min="9207" max="9207" width="16.5546875" style="1" customWidth="1"/>
    <col min="9208" max="9208" width="16.33203125" style="1" customWidth="1"/>
    <col min="9209" max="9209" width="19.109375" style="1" customWidth="1"/>
    <col min="9210" max="9210" width="16.33203125" style="1" customWidth="1"/>
    <col min="9211" max="9212" width="16.77734375" style="1" customWidth="1"/>
    <col min="9213" max="9213" width="13.88671875" style="1" customWidth="1"/>
    <col min="9214" max="9214" width="14.21875" style="1" customWidth="1"/>
    <col min="9215" max="9215" width="13.33203125" style="1" customWidth="1"/>
    <col min="9216" max="9216" width="11.77734375" style="1" bestFit="1" customWidth="1"/>
    <col min="9217" max="9217" width="11.88671875" style="1" customWidth="1"/>
    <col min="9218" max="9218" width="12.5546875" style="1" customWidth="1"/>
    <col min="9219" max="9219" width="11.77734375" style="1" bestFit="1" customWidth="1"/>
    <col min="9220" max="9220" width="11.5546875" style="1" customWidth="1"/>
    <col min="9221" max="9221" width="12.21875" style="1" customWidth="1"/>
    <col min="9222" max="9222" width="16.21875" style="1" customWidth="1"/>
    <col min="9223" max="9223" width="18.44140625" style="1" customWidth="1"/>
    <col min="9224" max="9458" width="9.109375" style="1"/>
    <col min="9459" max="9459" width="93.109375" style="1" customWidth="1"/>
    <col min="9460" max="9460" width="14.88671875" style="1" customWidth="1"/>
    <col min="9461" max="9462" width="16.33203125" style="1" customWidth="1"/>
    <col min="9463" max="9463" width="16.5546875" style="1" customWidth="1"/>
    <col min="9464" max="9464" width="16.33203125" style="1" customWidth="1"/>
    <col min="9465" max="9465" width="19.109375" style="1" customWidth="1"/>
    <col min="9466" max="9466" width="16.33203125" style="1" customWidth="1"/>
    <col min="9467" max="9468" width="16.77734375" style="1" customWidth="1"/>
    <col min="9469" max="9469" width="13.88671875" style="1" customWidth="1"/>
    <col min="9470" max="9470" width="14.21875" style="1" customWidth="1"/>
    <col min="9471" max="9471" width="13.33203125" style="1" customWidth="1"/>
    <col min="9472" max="9472" width="11.77734375" style="1" bestFit="1" customWidth="1"/>
    <col min="9473" max="9473" width="11.88671875" style="1" customWidth="1"/>
    <col min="9474" max="9474" width="12.5546875" style="1" customWidth="1"/>
    <col min="9475" max="9475" width="11.77734375" style="1" bestFit="1" customWidth="1"/>
    <col min="9476" max="9476" width="11.5546875" style="1" customWidth="1"/>
    <col min="9477" max="9477" width="12.21875" style="1" customWidth="1"/>
    <col min="9478" max="9478" width="16.21875" style="1" customWidth="1"/>
    <col min="9479" max="9479" width="18.44140625" style="1" customWidth="1"/>
    <col min="9480" max="9714" width="9.109375" style="1"/>
    <col min="9715" max="9715" width="93.109375" style="1" customWidth="1"/>
    <col min="9716" max="9716" width="14.88671875" style="1" customWidth="1"/>
    <col min="9717" max="9718" width="16.33203125" style="1" customWidth="1"/>
    <col min="9719" max="9719" width="16.5546875" style="1" customWidth="1"/>
    <col min="9720" max="9720" width="16.33203125" style="1" customWidth="1"/>
    <col min="9721" max="9721" width="19.109375" style="1" customWidth="1"/>
    <col min="9722" max="9722" width="16.33203125" style="1" customWidth="1"/>
    <col min="9723" max="9724" width="16.77734375" style="1" customWidth="1"/>
    <col min="9725" max="9725" width="13.88671875" style="1" customWidth="1"/>
    <col min="9726" max="9726" width="14.21875" style="1" customWidth="1"/>
    <col min="9727" max="9727" width="13.33203125" style="1" customWidth="1"/>
    <col min="9728" max="9728" width="11.77734375" style="1" bestFit="1" customWidth="1"/>
    <col min="9729" max="9729" width="11.88671875" style="1" customWidth="1"/>
    <col min="9730" max="9730" width="12.5546875" style="1" customWidth="1"/>
    <col min="9731" max="9731" width="11.77734375" style="1" bestFit="1" customWidth="1"/>
    <col min="9732" max="9732" width="11.5546875" style="1" customWidth="1"/>
    <col min="9733" max="9733" width="12.21875" style="1" customWidth="1"/>
    <col min="9734" max="9734" width="16.21875" style="1" customWidth="1"/>
    <col min="9735" max="9735" width="18.44140625" style="1" customWidth="1"/>
    <col min="9736" max="9970" width="9.109375" style="1"/>
    <col min="9971" max="9971" width="93.109375" style="1" customWidth="1"/>
    <col min="9972" max="9972" width="14.88671875" style="1" customWidth="1"/>
    <col min="9973" max="9974" width="16.33203125" style="1" customWidth="1"/>
    <col min="9975" max="9975" width="16.5546875" style="1" customWidth="1"/>
    <col min="9976" max="9976" width="16.33203125" style="1" customWidth="1"/>
    <col min="9977" max="9977" width="19.109375" style="1" customWidth="1"/>
    <col min="9978" max="9978" width="16.33203125" style="1" customWidth="1"/>
    <col min="9979" max="9980" width="16.77734375" style="1" customWidth="1"/>
    <col min="9981" max="9981" width="13.88671875" style="1" customWidth="1"/>
    <col min="9982" max="9982" width="14.21875" style="1" customWidth="1"/>
    <col min="9983" max="9983" width="13.33203125" style="1" customWidth="1"/>
    <col min="9984" max="9984" width="11.77734375" style="1" bestFit="1" customWidth="1"/>
    <col min="9985" max="9985" width="11.88671875" style="1" customWidth="1"/>
    <col min="9986" max="9986" width="12.5546875" style="1" customWidth="1"/>
    <col min="9987" max="9987" width="11.77734375" style="1" bestFit="1" customWidth="1"/>
    <col min="9988" max="9988" width="11.5546875" style="1" customWidth="1"/>
    <col min="9989" max="9989" width="12.21875" style="1" customWidth="1"/>
    <col min="9990" max="9990" width="16.21875" style="1" customWidth="1"/>
    <col min="9991" max="9991" width="18.44140625" style="1" customWidth="1"/>
    <col min="9992" max="10226" width="9.109375" style="1"/>
    <col min="10227" max="10227" width="93.109375" style="1" customWidth="1"/>
    <col min="10228" max="10228" width="14.88671875" style="1" customWidth="1"/>
    <col min="10229" max="10230" width="16.33203125" style="1" customWidth="1"/>
    <col min="10231" max="10231" width="16.5546875" style="1" customWidth="1"/>
    <col min="10232" max="10232" width="16.33203125" style="1" customWidth="1"/>
    <col min="10233" max="10233" width="19.109375" style="1" customWidth="1"/>
    <col min="10234" max="10234" width="16.33203125" style="1" customWidth="1"/>
    <col min="10235" max="10236" width="16.77734375" style="1" customWidth="1"/>
    <col min="10237" max="10237" width="13.88671875" style="1" customWidth="1"/>
    <col min="10238" max="10238" width="14.21875" style="1" customWidth="1"/>
    <col min="10239" max="10239" width="13.33203125" style="1" customWidth="1"/>
    <col min="10240" max="10240" width="11.77734375" style="1" bestFit="1" customWidth="1"/>
    <col min="10241" max="10241" width="11.88671875" style="1" customWidth="1"/>
    <col min="10242" max="10242" width="12.5546875" style="1" customWidth="1"/>
    <col min="10243" max="10243" width="11.77734375" style="1" bestFit="1" customWidth="1"/>
    <col min="10244" max="10244" width="11.5546875" style="1" customWidth="1"/>
    <col min="10245" max="10245" width="12.21875" style="1" customWidth="1"/>
    <col min="10246" max="10246" width="16.21875" style="1" customWidth="1"/>
    <col min="10247" max="10247" width="18.44140625" style="1" customWidth="1"/>
    <col min="10248" max="10482" width="9.109375" style="1"/>
    <col min="10483" max="10483" width="93.109375" style="1" customWidth="1"/>
    <col min="10484" max="10484" width="14.88671875" style="1" customWidth="1"/>
    <col min="10485" max="10486" width="16.33203125" style="1" customWidth="1"/>
    <col min="10487" max="10487" width="16.5546875" style="1" customWidth="1"/>
    <col min="10488" max="10488" width="16.33203125" style="1" customWidth="1"/>
    <col min="10489" max="10489" width="19.109375" style="1" customWidth="1"/>
    <col min="10490" max="10490" width="16.33203125" style="1" customWidth="1"/>
    <col min="10491" max="10492" width="16.77734375" style="1" customWidth="1"/>
    <col min="10493" max="10493" width="13.88671875" style="1" customWidth="1"/>
    <col min="10494" max="10494" width="14.21875" style="1" customWidth="1"/>
    <col min="10495" max="10495" width="13.33203125" style="1" customWidth="1"/>
    <col min="10496" max="10496" width="11.77734375" style="1" bestFit="1" customWidth="1"/>
    <col min="10497" max="10497" width="11.88671875" style="1" customWidth="1"/>
    <col min="10498" max="10498" width="12.5546875" style="1" customWidth="1"/>
    <col min="10499" max="10499" width="11.77734375" style="1" bestFit="1" customWidth="1"/>
    <col min="10500" max="10500" width="11.5546875" style="1" customWidth="1"/>
    <col min="10501" max="10501" width="12.21875" style="1" customWidth="1"/>
    <col min="10502" max="10502" width="16.21875" style="1" customWidth="1"/>
    <col min="10503" max="10503" width="18.44140625" style="1" customWidth="1"/>
    <col min="10504" max="10738" width="9.109375" style="1"/>
    <col min="10739" max="10739" width="93.109375" style="1" customWidth="1"/>
    <col min="10740" max="10740" width="14.88671875" style="1" customWidth="1"/>
    <col min="10741" max="10742" width="16.33203125" style="1" customWidth="1"/>
    <col min="10743" max="10743" width="16.5546875" style="1" customWidth="1"/>
    <col min="10744" max="10744" width="16.33203125" style="1" customWidth="1"/>
    <col min="10745" max="10745" width="19.109375" style="1" customWidth="1"/>
    <col min="10746" max="10746" width="16.33203125" style="1" customWidth="1"/>
    <col min="10747" max="10748" width="16.77734375" style="1" customWidth="1"/>
    <col min="10749" max="10749" width="13.88671875" style="1" customWidth="1"/>
    <col min="10750" max="10750" width="14.21875" style="1" customWidth="1"/>
    <col min="10751" max="10751" width="13.33203125" style="1" customWidth="1"/>
    <col min="10752" max="10752" width="11.77734375" style="1" bestFit="1" customWidth="1"/>
    <col min="10753" max="10753" width="11.88671875" style="1" customWidth="1"/>
    <col min="10754" max="10754" width="12.5546875" style="1" customWidth="1"/>
    <col min="10755" max="10755" width="11.77734375" style="1" bestFit="1" customWidth="1"/>
    <col min="10756" max="10756" width="11.5546875" style="1" customWidth="1"/>
    <col min="10757" max="10757" width="12.21875" style="1" customWidth="1"/>
    <col min="10758" max="10758" width="16.21875" style="1" customWidth="1"/>
    <col min="10759" max="10759" width="18.44140625" style="1" customWidth="1"/>
    <col min="10760" max="10994" width="9.109375" style="1"/>
    <col min="10995" max="10995" width="93.109375" style="1" customWidth="1"/>
    <col min="10996" max="10996" width="14.88671875" style="1" customWidth="1"/>
    <col min="10997" max="10998" width="16.33203125" style="1" customWidth="1"/>
    <col min="10999" max="10999" width="16.5546875" style="1" customWidth="1"/>
    <col min="11000" max="11000" width="16.33203125" style="1" customWidth="1"/>
    <col min="11001" max="11001" width="19.109375" style="1" customWidth="1"/>
    <col min="11002" max="11002" width="16.33203125" style="1" customWidth="1"/>
    <col min="11003" max="11004" width="16.77734375" style="1" customWidth="1"/>
    <col min="11005" max="11005" width="13.88671875" style="1" customWidth="1"/>
    <col min="11006" max="11006" width="14.21875" style="1" customWidth="1"/>
    <col min="11007" max="11007" width="13.33203125" style="1" customWidth="1"/>
    <col min="11008" max="11008" width="11.77734375" style="1" bestFit="1" customWidth="1"/>
    <col min="11009" max="11009" width="11.88671875" style="1" customWidth="1"/>
    <col min="11010" max="11010" width="12.5546875" style="1" customWidth="1"/>
    <col min="11011" max="11011" width="11.77734375" style="1" bestFit="1" customWidth="1"/>
    <col min="11012" max="11012" width="11.5546875" style="1" customWidth="1"/>
    <col min="11013" max="11013" width="12.21875" style="1" customWidth="1"/>
    <col min="11014" max="11014" width="16.21875" style="1" customWidth="1"/>
    <col min="11015" max="11015" width="18.44140625" style="1" customWidth="1"/>
    <col min="11016" max="11250" width="9.109375" style="1"/>
    <col min="11251" max="11251" width="93.109375" style="1" customWidth="1"/>
    <col min="11252" max="11252" width="14.88671875" style="1" customWidth="1"/>
    <col min="11253" max="11254" width="16.33203125" style="1" customWidth="1"/>
    <col min="11255" max="11255" width="16.5546875" style="1" customWidth="1"/>
    <col min="11256" max="11256" width="16.33203125" style="1" customWidth="1"/>
    <col min="11257" max="11257" width="19.109375" style="1" customWidth="1"/>
    <col min="11258" max="11258" width="16.33203125" style="1" customWidth="1"/>
    <col min="11259" max="11260" width="16.77734375" style="1" customWidth="1"/>
    <col min="11261" max="11261" width="13.88671875" style="1" customWidth="1"/>
    <col min="11262" max="11262" width="14.21875" style="1" customWidth="1"/>
    <col min="11263" max="11263" width="13.33203125" style="1" customWidth="1"/>
    <col min="11264" max="11264" width="11.77734375" style="1" bestFit="1" customWidth="1"/>
    <col min="11265" max="11265" width="11.88671875" style="1" customWidth="1"/>
    <col min="11266" max="11266" width="12.5546875" style="1" customWidth="1"/>
    <col min="11267" max="11267" width="11.77734375" style="1" bestFit="1" customWidth="1"/>
    <col min="11268" max="11268" width="11.5546875" style="1" customWidth="1"/>
    <col min="11269" max="11269" width="12.21875" style="1" customWidth="1"/>
    <col min="11270" max="11270" width="16.21875" style="1" customWidth="1"/>
    <col min="11271" max="11271" width="18.44140625" style="1" customWidth="1"/>
    <col min="11272" max="11506" width="9.109375" style="1"/>
    <col min="11507" max="11507" width="93.109375" style="1" customWidth="1"/>
    <col min="11508" max="11508" width="14.88671875" style="1" customWidth="1"/>
    <col min="11509" max="11510" width="16.33203125" style="1" customWidth="1"/>
    <col min="11511" max="11511" width="16.5546875" style="1" customWidth="1"/>
    <col min="11512" max="11512" width="16.33203125" style="1" customWidth="1"/>
    <col min="11513" max="11513" width="19.109375" style="1" customWidth="1"/>
    <col min="11514" max="11514" width="16.33203125" style="1" customWidth="1"/>
    <col min="11515" max="11516" width="16.77734375" style="1" customWidth="1"/>
    <col min="11517" max="11517" width="13.88671875" style="1" customWidth="1"/>
    <col min="11518" max="11518" width="14.21875" style="1" customWidth="1"/>
    <col min="11519" max="11519" width="13.33203125" style="1" customWidth="1"/>
    <col min="11520" max="11520" width="11.77734375" style="1" bestFit="1" customWidth="1"/>
    <col min="11521" max="11521" width="11.88671875" style="1" customWidth="1"/>
    <col min="11522" max="11522" width="12.5546875" style="1" customWidth="1"/>
    <col min="11523" max="11523" width="11.77734375" style="1" bestFit="1" customWidth="1"/>
    <col min="11524" max="11524" width="11.5546875" style="1" customWidth="1"/>
    <col min="11525" max="11525" width="12.21875" style="1" customWidth="1"/>
    <col min="11526" max="11526" width="16.21875" style="1" customWidth="1"/>
    <col min="11527" max="11527" width="18.44140625" style="1" customWidth="1"/>
    <col min="11528" max="11762" width="9.109375" style="1"/>
    <col min="11763" max="11763" width="93.109375" style="1" customWidth="1"/>
    <col min="11764" max="11764" width="14.88671875" style="1" customWidth="1"/>
    <col min="11765" max="11766" width="16.33203125" style="1" customWidth="1"/>
    <col min="11767" max="11767" width="16.5546875" style="1" customWidth="1"/>
    <col min="11768" max="11768" width="16.33203125" style="1" customWidth="1"/>
    <col min="11769" max="11769" width="19.109375" style="1" customWidth="1"/>
    <col min="11770" max="11770" width="16.33203125" style="1" customWidth="1"/>
    <col min="11771" max="11772" width="16.77734375" style="1" customWidth="1"/>
    <col min="11773" max="11773" width="13.88671875" style="1" customWidth="1"/>
    <col min="11774" max="11774" width="14.21875" style="1" customWidth="1"/>
    <col min="11775" max="11775" width="13.33203125" style="1" customWidth="1"/>
    <col min="11776" max="11776" width="11.77734375" style="1" bestFit="1" customWidth="1"/>
    <col min="11777" max="11777" width="11.88671875" style="1" customWidth="1"/>
    <col min="11778" max="11778" width="12.5546875" style="1" customWidth="1"/>
    <col min="11779" max="11779" width="11.77734375" style="1" bestFit="1" customWidth="1"/>
    <col min="11780" max="11780" width="11.5546875" style="1" customWidth="1"/>
    <col min="11781" max="11781" width="12.21875" style="1" customWidth="1"/>
    <col min="11782" max="11782" width="16.21875" style="1" customWidth="1"/>
    <col min="11783" max="11783" width="18.44140625" style="1" customWidth="1"/>
    <col min="11784" max="12018" width="9.109375" style="1"/>
    <col min="12019" max="12019" width="93.109375" style="1" customWidth="1"/>
    <col min="12020" max="12020" width="14.88671875" style="1" customWidth="1"/>
    <col min="12021" max="12022" width="16.33203125" style="1" customWidth="1"/>
    <col min="12023" max="12023" width="16.5546875" style="1" customWidth="1"/>
    <col min="12024" max="12024" width="16.33203125" style="1" customWidth="1"/>
    <col min="12025" max="12025" width="19.109375" style="1" customWidth="1"/>
    <col min="12026" max="12026" width="16.33203125" style="1" customWidth="1"/>
    <col min="12027" max="12028" width="16.77734375" style="1" customWidth="1"/>
    <col min="12029" max="12029" width="13.88671875" style="1" customWidth="1"/>
    <col min="12030" max="12030" width="14.21875" style="1" customWidth="1"/>
    <col min="12031" max="12031" width="13.33203125" style="1" customWidth="1"/>
    <col min="12032" max="12032" width="11.77734375" style="1" bestFit="1" customWidth="1"/>
    <col min="12033" max="12033" width="11.88671875" style="1" customWidth="1"/>
    <col min="12034" max="12034" width="12.5546875" style="1" customWidth="1"/>
    <col min="12035" max="12035" width="11.77734375" style="1" bestFit="1" customWidth="1"/>
    <col min="12036" max="12036" width="11.5546875" style="1" customWidth="1"/>
    <col min="12037" max="12037" width="12.21875" style="1" customWidth="1"/>
    <col min="12038" max="12038" width="16.21875" style="1" customWidth="1"/>
    <col min="12039" max="12039" width="18.44140625" style="1" customWidth="1"/>
    <col min="12040" max="12274" width="9.109375" style="1"/>
    <col min="12275" max="12275" width="93.109375" style="1" customWidth="1"/>
    <col min="12276" max="12276" width="14.88671875" style="1" customWidth="1"/>
    <col min="12277" max="12278" width="16.33203125" style="1" customWidth="1"/>
    <col min="12279" max="12279" width="16.5546875" style="1" customWidth="1"/>
    <col min="12280" max="12280" width="16.33203125" style="1" customWidth="1"/>
    <col min="12281" max="12281" width="19.109375" style="1" customWidth="1"/>
    <col min="12282" max="12282" width="16.33203125" style="1" customWidth="1"/>
    <col min="12283" max="12284" width="16.77734375" style="1" customWidth="1"/>
    <col min="12285" max="12285" width="13.88671875" style="1" customWidth="1"/>
    <col min="12286" max="12286" width="14.21875" style="1" customWidth="1"/>
    <col min="12287" max="12287" width="13.33203125" style="1" customWidth="1"/>
    <col min="12288" max="12288" width="11.77734375" style="1" bestFit="1" customWidth="1"/>
    <col min="12289" max="12289" width="11.88671875" style="1" customWidth="1"/>
    <col min="12290" max="12290" width="12.5546875" style="1" customWidth="1"/>
    <col min="12291" max="12291" width="11.77734375" style="1" bestFit="1" customWidth="1"/>
    <col min="12292" max="12292" width="11.5546875" style="1" customWidth="1"/>
    <col min="12293" max="12293" width="12.21875" style="1" customWidth="1"/>
    <col min="12294" max="12294" width="16.21875" style="1" customWidth="1"/>
    <col min="12295" max="12295" width="18.44140625" style="1" customWidth="1"/>
    <col min="12296" max="12530" width="9.109375" style="1"/>
    <col min="12531" max="12531" width="93.109375" style="1" customWidth="1"/>
    <col min="12532" max="12532" width="14.88671875" style="1" customWidth="1"/>
    <col min="12533" max="12534" width="16.33203125" style="1" customWidth="1"/>
    <col min="12535" max="12535" width="16.5546875" style="1" customWidth="1"/>
    <col min="12536" max="12536" width="16.33203125" style="1" customWidth="1"/>
    <col min="12537" max="12537" width="19.109375" style="1" customWidth="1"/>
    <col min="12538" max="12538" width="16.33203125" style="1" customWidth="1"/>
    <col min="12539" max="12540" width="16.77734375" style="1" customWidth="1"/>
    <col min="12541" max="12541" width="13.88671875" style="1" customWidth="1"/>
    <col min="12542" max="12542" width="14.21875" style="1" customWidth="1"/>
    <col min="12543" max="12543" width="13.33203125" style="1" customWidth="1"/>
    <col min="12544" max="12544" width="11.77734375" style="1" bestFit="1" customWidth="1"/>
    <col min="12545" max="12545" width="11.88671875" style="1" customWidth="1"/>
    <col min="12546" max="12546" width="12.5546875" style="1" customWidth="1"/>
    <col min="12547" max="12547" width="11.77734375" style="1" bestFit="1" customWidth="1"/>
    <col min="12548" max="12548" width="11.5546875" style="1" customWidth="1"/>
    <col min="12549" max="12549" width="12.21875" style="1" customWidth="1"/>
    <col min="12550" max="12550" width="16.21875" style="1" customWidth="1"/>
    <col min="12551" max="12551" width="18.44140625" style="1" customWidth="1"/>
    <col min="12552" max="12786" width="9.109375" style="1"/>
    <col min="12787" max="12787" width="93.109375" style="1" customWidth="1"/>
    <col min="12788" max="12788" width="14.88671875" style="1" customWidth="1"/>
    <col min="12789" max="12790" width="16.33203125" style="1" customWidth="1"/>
    <col min="12791" max="12791" width="16.5546875" style="1" customWidth="1"/>
    <col min="12792" max="12792" width="16.33203125" style="1" customWidth="1"/>
    <col min="12793" max="12793" width="19.109375" style="1" customWidth="1"/>
    <col min="12794" max="12794" width="16.33203125" style="1" customWidth="1"/>
    <col min="12795" max="12796" width="16.77734375" style="1" customWidth="1"/>
    <col min="12797" max="12797" width="13.88671875" style="1" customWidth="1"/>
    <col min="12798" max="12798" width="14.21875" style="1" customWidth="1"/>
    <col min="12799" max="12799" width="13.33203125" style="1" customWidth="1"/>
    <col min="12800" max="12800" width="11.77734375" style="1" bestFit="1" customWidth="1"/>
    <col min="12801" max="12801" width="11.88671875" style="1" customWidth="1"/>
    <col min="12802" max="12802" width="12.5546875" style="1" customWidth="1"/>
    <col min="12803" max="12803" width="11.77734375" style="1" bestFit="1" customWidth="1"/>
    <col min="12804" max="12804" width="11.5546875" style="1" customWidth="1"/>
    <col min="12805" max="12805" width="12.21875" style="1" customWidth="1"/>
    <col min="12806" max="12806" width="16.21875" style="1" customWidth="1"/>
    <col min="12807" max="12807" width="18.44140625" style="1" customWidth="1"/>
    <col min="12808" max="13042" width="9.109375" style="1"/>
    <col min="13043" max="13043" width="93.109375" style="1" customWidth="1"/>
    <col min="13044" max="13044" width="14.88671875" style="1" customWidth="1"/>
    <col min="13045" max="13046" width="16.33203125" style="1" customWidth="1"/>
    <col min="13047" max="13047" width="16.5546875" style="1" customWidth="1"/>
    <col min="13048" max="13048" width="16.33203125" style="1" customWidth="1"/>
    <col min="13049" max="13049" width="19.109375" style="1" customWidth="1"/>
    <col min="13050" max="13050" width="16.33203125" style="1" customWidth="1"/>
    <col min="13051" max="13052" width="16.77734375" style="1" customWidth="1"/>
    <col min="13053" max="13053" width="13.88671875" style="1" customWidth="1"/>
    <col min="13054" max="13054" width="14.21875" style="1" customWidth="1"/>
    <col min="13055" max="13055" width="13.33203125" style="1" customWidth="1"/>
    <col min="13056" max="13056" width="11.77734375" style="1" bestFit="1" customWidth="1"/>
    <col min="13057" max="13057" width="11.88671875" style="1" customWidth="1"/>
    <col min="13058" max="13058" width="12.5546875" style="1" customWidth="1"/>
    <col min="13059" max="13059" width="11.77734375" style="1" bestFit="1" customWidth="1"/>
    <col min="13060" max="13060" width="11.5546875" style="1" customWidth="1"/>
    <col min="13061" max="13061" width="12.21875" style="1" customWidth="1"/>
    <col min="13062" max="13062" width="16.21875" style="1" customWidth="1"/>
    <col min="13063" max="13063" width="18.44140625" style="1" customWidth="1"/>
    <col min="13064" max="13298" width="9.109375" style="1"/>
    <col min="13299" max="13299" width="93.109375" style="1" customWidth="1"/>
    <col min="13300" max="13300" width="14.88671875" style="1" customWidth="1"/>
    <col min="13301" max="13302" width="16.33203125" style="1" customWidth="1"/>
    <col min="13303" max="13303" width="16.5546875" style="1" customWidth="1"/>
    <col min="13304" max="13304" width="16.33203125" style="1" customWidth="1"/>
    <col min="13305" max="13305" width="19.109375" style="1" customWidth="1"/>
    <col min="13306" max="13306" width="16.33203125" style="1" customWidth="1"/>
    <col min="13307" max="13308" width="16.77734375" style="1" customWidth="1"/>
    <col min="13309" max="13309" width="13.88671875" style="1" customWidth="1"/>
    <col min="13310" max="13310" width="14.21875" style="1" customWidth="1"/>
    <col min="13311" max="13311" width="13.33203125" style="1" customWidth="1"/>
    <col min="13312" max="13312" width="11.77734375" style="1" bestFit="1" customWidth="1"/>
    <col min="13313" max="13313" width="11.88671875" style="1" customWidth="1"/>
    <col min="13314" max="13314" width="12.5546875" style="1" customWidth="1"/>
    <col min="13315" max="13315" width="11.77734375" style="1" bestFit="1" customWidth="1"/>
    <col min="13316" max="13316" width="11.5546875" style="1" customWidth="1"/>
    <col min="13317" max="13317" width="12.21875" style="1" customWidth="1"/>
    <col min="13318" max="13318" width="16.21875" style="1" customWidth="1"/>
    <col min="13319" max="13319" width="18.44140625" style="1" customWidth="1"/>
    <col min="13320" max="13554" width="9.109375" style="1"/>
    <col min="13555" max="13555" width="93.109375" style="1" customWidth="1"/>
    <col min="13556" max="13556" width="14.88671875" style="1" customWidth="1"/>
    <col min="13557" max="13558" width="16.33203125" style="1" customWidth="1"/>
    <col min="13559" max="13559" width="16.5546875" style="1" customWidth="1"/>
    <col min="13560" max="13560" width="16.33203125" style="1" customWidth="1"/>
    <col min="13561" max="13561" width="19.109375" style="1" customWidth="1"/>
    <col min="13562" max="13562" width="16.33203125" style="1" customWidth="1"/>
    <col min="13563" max="13564" width="16.77734375" style="1" customWidth="1"/>
    <col min="13565" max="13565" width="13.88671875" style="1" customWidth="1"/>
    <col min="13566" max="13566" width="14.21875" style="1" customWidth="1"/>
    <col min="13567" max="13567" width="13.33203125" style="1" customWidth="1"/>
    <col min="13568" max="13568" width="11.77734375" style="1" bestFit="1" customWidth="1"/>
    <col min="13569" max="13569" width="11.88671875" style="1" customWidth="1"/>
    <col min="13570" max="13570" width="12.5546875" style="1" customWidth="1"/>
    <col min="13571" max="13571" width="11.77734375" style="1" bestFit="1" customWidth="1"/>
    <col min="13572" max="13572" width="11.5546875" style="1" customWidth="1"/>
    <col min="13573" max="13573" width="12.21875" style="1" customWidth="1"/>
    <col min="13574" max="13574" width="16.21875" style="1" customWidth="1"/>
    <col min="13575" max="13575" width="18.44140625" style="1" customWidth="1"/>
    <col min="13576" max="13810" width="9.109375" style="1"/>
    <col min="13811" max="13811" width="93.109375" style="1" customWidth="1"/>
    <col min="13812" max="13812" width="14.88671875" style="1" customWidth="1"/>
    <col min="13813" max="13814" width="16.33203125" style="1" customWidth="1"/>
    <col min="13815" max="13815" width="16.5546875" style="1" customWidth="1"/>
    <col min="13816" max="13816" width="16.33203125" style="1" customWidth="1"/>
    <col min="13817" max="13817" width="19.109375" style="1" customWidth="1"/>
    <col min="13818" max="13818" width="16.33203125" style="1" customWidth="1"/>
    <col min="13819" max="13820" width="16.77734375" style="1" customWidth="1"/>
    <col min="13821" max="13821" width="13.88671875" style="1" customWidth="1"/>
    <col min="13822" max="13822" width="14.21875" style="1" customWidth="1"/>
    <col min="13823" max="13823" width="13.33203125" style="1" customWidth="1"/>
    <col min="13824" max="13824" width="11.77734375" style="1" bestFit="1" customWidth="1"/>
    <col min="13825" max="13825" width="11.88671875" style="1" customWidth="1"/>
    <col min="13826" max="13826" width="12.5546875" style="1" customWidth="1"/>
    <col min="13827" max="13827" width="11.77734375" style="1" bestFit="1" customWidth="1"/>
    <col min="13828" max="13828" width="11.5546875" style="1" customWidth="1"/>
    <col min="13829" max="13829" width="12.21875" style="1" customWidth="1"/>
    <col min="13830" max="13830" width="16.21875" style="1" customWidth="1"/>
    <col min="13831" max="13831" width="18.44140625" style="1" customWidth="1"/>
    <col min="13832" max="14066" width="9.109375" style="1"/>
    <col min="14067" max="14067" width="93.109375" style="1" customWidth="1"/>
    <col min="14068" max="14068" width="14.88671875" style="1" customWidth="1"/>
    <col min="14069" max="14070" width="16.33203125" style="1" customWidth="1"/>
    <col min="14071" max="14071" width="16.5546875" style="1" customWidth="1"/>
    <col min="14072" max="14072" width="16.33203125" style="1" customWidth="1"/>
    <col min="14073" max="14073" width="19.109375" style="1" customWidth="1"/>
    <col min="14074" max="14074" width="16.33203125" style="1" customWidth="1"/>
    <col min="14075" max="14076" width="16.77734375" style="1" customWidth="1"/>
    <col min="14077" max="14077" width="13.88671875" style="1" customWidth="1"/>
    <col min="14078" max="14078" width="14.21875" style="1" customWidth="1"/>
    <col min="14079" max="14079" width="13.33203125" style="1" customWidth="1"/>
    <col min="14080" max="14080" width="11.77734375" style="1" bestFit="1" customWidth="1"/>
    <col min="14081" max="14081" width="11.88671875" style="1" customWidth="1"/>
    <col min="14082" max="14082" width="12.5546875" style="1" customWidth="1"/>
    <col min="14083" max="14083" width="11.77734375" style="1" bestFit="1" customWidth="1"/>
    <col min="14084" max="14084" width="11.5546875" style="1" customWidth="1"/>
    <col min="14085" max="14085" width="12.21875" style="1" customWidth="1"/>
    <col min="14086" max="14086" width="16.21875" style="1" customWidth="1"/>
    <col min="14087" max="14087" width="18.44140625" style="1" customWidth="1"/>
    <col min="14088" max="14322" width="9.109375" style="1"/>
    <col min="14323" max="14323" width="93.109375" style="1" customWidth="1"/>
    <col min="14324" max="14324" width="14.88671875" style="1" customWidth="1"/>
    <col min="14325" max="14326" width="16.33203125" style="1" customWidth="1"/>
    <col min="14327" max="14327" width="16.5546875" style="1" customWidth="1"/>
    <col min="14328" max="14328" width="16.33203125" style="1" customWidth="1"/>
    <col min="14329" max="14329" width="19.109375" style="1" customWidth="1"/>
    <col min="14330" max="14330" width="16.33203125" style="1" customWidth="1"/>
    <col min="14331" max="14332" width="16.77734375" style="1" customWidth="1"/>
    <col min="14333" max="14333" width="13.88671875" style="1" customWidth="1"/>
    <col min="14334" max="14334" width="14.21875" style="1" customWidth="1"/>
    <col min="14335" max="14335" width="13.33203125" style="1" customWidth="1"/>
    <col min="14336" max="14336" width="11.77734375" style="1" bestFit="1" customWidth="1"/>
    <col min="14337" max="14337" width="11.88671875" style="1" customWidth="1"/>
    <col min="14338" max="14338" width="12.5546875" style="1" customWidth="1"/>
    <col min="14339" max="14339" width="11.77734375" style="1" bestFit="1" customWidth="1"/>
    <col min="14340" max="14340" width="11.5546875" style="1" customWidth="1"/>
    <col min="14341" max="14341" width="12.21875" style="1" customWidth="1"/>
    <col min="14342" max="14342" width="16.21875" style="1" customWidth="1"/>
    <col min="14343" max="14343" width="18.44140625" style="1" customWidth="1"/>
    <col min="14344" max="14578" width="9.109375" style="1"/>
    <col min="14579" max="14579" width="93.109375" style="1" customWidth="1"/>
    <col min="14580" max="14580" width="14.88671875" style="1" customWidth="1"/>
    <col min="14581" max="14582" width="16.33203125" style="1" customWidth="1"/>
    <col min="14583" max="14583" width="16.5546875" style="1" customWidth="1"/>
    <col min="14584" max="14584" width="16.33203125" style="1" customWidth="1"/>
    <col min="14585" max="14585" width="19.109375" style="1" customWidth="1"/>
    <col min="14586" max="14586" width="16.33203125" style="1" customWidth="1"/>
    <col min="14587" max="14588" width="16.77734375" style="1" customWidth="1"/>
    <col min="14589" max="14589" width="13.88671875" style="1" customWidth="1"/>
    <col min="14590" max="14590" width="14.21875" style="1" customWidth="1"/>
    <col min="14591" max="14591" width="13.33203125" style="1" customWidth="1"/>
    <col min="14592" max="14592" width="11.77734375" style="1" bestFit="1" customWidth="1"/>
    <col min="14593" max="14593" width="11.88671875" style="1" customWidth="1"/>
    <col min="14594" max="14594" width="12.5546875" style="1" customWidth="1"/>
    <col min="14595" max="14595" width="11.77734375" style="1" bestFit="1" customWidth="1"/>
    <col min="14596" max="14596" width="11.5546875" style="1" customWidth="1"/>
    <col min="14597" max="14597" width="12.21875" style="1" customWidth="1"/>
    <col min="14598" max="14598" width="16.21875" style="1" customWidth="1"/>
    <col min="14599" max="14599" width="18.44140625" style="1" customWidth="1"/>
    <col min="14600" max="14834" width="9.109375" style="1"/>
    <col min="14835" max="14835" width="93.109375" style="1" customWidth="1"/>
    <col min="14836" max="14836" width="14.88671875" style="1" customWidth="1"/>
    <col min="14837" max="14838" width="16.33203125" style="1" customWidth="1"/>
    <col min="14839" max="14839" width="16.5546875" style="1" customWidth="1"/>
    <col min="14840" max="14840" width="16.33203125" style="1" customWidth="1"/>
    <col min="14841" max="14841" width="19.109375" style="1" customWidth="1"/>
    <col min="14842" max="14842" width="16.33203125" style="1" customWidth="1"/>
    <col min="14843" max="14844" width="16.77734375" style="1" customWidth="1"/>
    <col min="14845" max="14845" width="13.88671875" style="1" customWidth="1"/>
    <col min="14846" max="14846" width="14.21875" style="1" customWidth="1"/>
    <col min="14847" max="14847" width="13.33203125" style="1" customWidth="1"/>
    <col min="14848" max="14848" width="11.77734375" style="1" bestFit="1" customWidth="1"/>
    <col min="14849" max="14849" width="11.88671875" style="1" customWidth="1"/>
    <col min="14850" max="14850" width="12.5546875" style="1" customWidth="1"/>
    <col min="14851" max="14851" width="11.77734375" style="1" bestFit="1" customWidth="1"/>
    <col min="14852" max="14852" width="11.5546875" style="1" customWidth="1"/>
    <col min="14853" max="14853" width="12.21875" style="1" customWidth="1"/>
    <col min="14854" max="14854" width="16.21875" style="1" customWidth="1"/>
    <col min="14855" max="14855" width="18.44140625" style="1" customWidth="1"/>
    <col min="14856" max="15090" width="9.109375" style="1"/>
    <col min="15091" max="15091" width="93.109375" style="1" customWidth="1"/>
    <col min="15092" max="15092" width="14.88671875" style="1" customWidth="1"/>
    <col min="15093" max="15094" width="16.33203125" style="1" customWidth="1"/>
    <col min="15095" max="15095" width="16.5546875" style="1" customWidth="1"/>
    <col min="15096" max="15096" width="16.33203125" style="1" customWidth="1"/>
    <col min="15097" max="15097" width="19.109375" style="1" customWidth="1"/>
    <col min="15098" max="15098" width="16.33203125" style="1" customWidth="1"/>
    <col min="15099" max="15100" width="16.77734375" style="1" customWidth="1"/>
    <col min="15101" max="15101" width="13.88671875" style="1" customWidth="1"/>
    <col min="15102" max="15102" width="14.21875" style="1" customWidth="1"/>
    <col min="15103" max="15103" width="13.33203125" style="1" customWidth="1"/>
    <col min="15104" max="15104" width="11.77734375" style="1" bestFit="1" customWidth="1"/>
    <col min="15105" max="15105" width="11.88671875" style="1" customWidth="1"/>
    <col min="15106" max="15106" width="12.5546875" style="1" customWidth="1"/>
    <col min="15107" max="15107" width="11.77734375" style="1" bestFit="1" customWidth="1"/>
    <col min="15108" max="15108" width="11.5546875" style="1" customWidth="1"/>
    <col min="15109" max="15109" width="12.21875" style="1" customWidth="1"/>
    <col min="15110" max="15110" width="16.21875" style="1" customWidth="1"/>
    <col min="15111" max="15111" width="18.44140625" style="1" customWidth="1"/>
    <col min="15112" max="15346" width="9.109375" style="1"/>
    <col min="15347" max="15347" width="93.109375" style="1" customWidth="1"/>
    <col min="15348" max="15348" width="14.88671875" style="1" customWidth="1"/>
    <col min="15349" max="15350" width="16.33203125" style="1" customWidth="1"/>
    <col min="15351" max="15351" width="16.5546875" style="1" customWidth="1"/>
    <col min="15352" max="15352" width="16.33203125" style="1" customWidth="1"/>
    <col min="15353" max="15353" width="19.109375" style="1" customWidth="1"/>
    <col min="15354" max="15354" width="16.33203125" style="1" customWidth="1"/>
    <col min="15355" max="15356" width="16.77734375" style="1" customWidth="1"/>
    <col min="15357" max="15357" width="13.88671875" style="1" customWidth="1"/>
    <col min="15358" max="15358" width="14.21875" style="1" customWidth="1"/>
    <col min="15359" max="15359" width="13.33203125" style="1" customWidth="1"/>
    <col min="15360" max="15360" width="11.77734375" style="1" bestFit="1" customWidth="1"/>
    <col min="15361" max="15361" width="11.88671875" style="1" customWidth="1"/>
    <col min="15362" max="15362" width="12.5546875" style="1" customWidth="1"/>
    <col min="15363" max="15363" width="11.77734375" style="1" bestFit="1" customWidth="1"/>
    <col min="15364" max="15364" width="11.5546875" style="1" customWidth="1"/>
    <col min="15365" max="15365" width="12.21875" style="1" customWidth="1"/>
    <col min="15366" max="15366" width="16.21875" style="1" customWidth="1"/>
    <col min="15367" max="15367" width="18.44140625" style="1" customWidth="1"/>
    <col min="15368" max="15602" width="9.109375" style="1"/>
    <col min="15603" max="15603" width="93.109375" style="1" customWidth="1"/>
    <col min="15604" max="15604" width="14.88671875" style="1" customWidth="1"/>
    <col min="15605" max="15606" width="16.33203125" style="1" customWidth="1"/>
    <col min="15607" max="15607" width="16.5546875" style="1" customWidth="1"/>
    <col min="15608" max="15608" width="16.33203125" style="1" customWidth="1"/>
    <col min="15609" max="15609" width="19.109375" style="1" customWidth="1"/>
    <col min="15610" max="15610" width="16.33203125" style="1" customWidth="1"/>
    <col min="15611" max="15612" width="16.77734375" style="1" customWidth="1"/>
    <col min="15613" max="15613" width="13.88671875" style="1" customWidth="1"/>
    <col min="15614" max="15614" width="14.21875" style="1" customWidth="1"/>
    <col min="15615" max="15615" width="13.33203125" style="1" customWidth="1"/>
    <col min="15616" max="15616" width="11.77734375" style="1" bestFit="1" customWidth="1"/>
    <col min="15617" max="15617" width="11.88671875" style="1" customWidth="1"/>
    <col min="15618" max="15618" width="12.5546875" style="1" customWidth="1"/>
    <col min="15619" max="15619" width="11.77734375" style="1" bestFit="1" customWidth="1"/>
    <col min="15620" max="15620" width="11.5546875" style="1" customWidth="1"/>
    <col min="15621" max="15621" width="12.21875" style="1" customWidth="1"/>
    <col min="15622" max="15622" width="16.21875" style="1" customWidth="1"/>
    <col min="15623" max="15623" width="18.44140625" style="1" customWidth="1"/>
    <col min="15624" max="15858" width="9.109375" style="1"/>
    <col min="15859" max="15859" width="93.109375" style="1" customWidth="1"/>
    <col min="15860" max="15860" width="14.88671875" style="1" customWidth="1"/>
    <col min="15861" max="15862" width="16.33203125" style="1" customWidth="1"/>
    <col min="15863" max="15863" width="16.5546875" style="1" customWidth="1"/>
    <col min="15864" max="15864" width="16.33203125" style="1" customWidth="1"/>
    <col min="15865" max="15865" width="19.109375" style="1" customWidth="1"/>
    <col min="15866" max="15866" width="16.33203125" style="1" customWidth="1"/>
    <col min="15867" max="15868" width="16.77734375" style="1" customWidth="1"/>
    <col min="15869" max="15869" width="13.88671875" style="1" customWidth="1"/>
    <col min="15870" max="15870" width="14.21875" style="1" customWidth="1"/>
    <col min="15871" max="15871" width="13.33203125" style="1" customWidth="1"/>
    <col min="15872" max="15872" width="11.77734375" style="1" bestFit="1" customWidth="1"/>
    <col min="15873" max="15873" width="11.88671875" style="1" customWidth="1"/>
    <col min="15874" max="15874" width="12.5546875" style="1" customWidth="1"/>
    <col min="15875" max="15875" width="11.77734375" style="1" bestFit="1" customWidth="1"/>
    <col min="15876" max="15876" width="11.5546875" style="1" customWidth="1"/>
    <col min="15877" max="15877" width="12.21875" style="1" customWidth="1"/>
    <col min="15878" max="15878" width="16.21875" style="1" customWidth="1"/>
    <col min="15879" max="15879" width="18.44140625" style="1" customWidth="1"/>
    <col min="15880" max="16114" width="9.109375" style="1"/>
    <col min="16115" max="16115" width="93.109375" style="1" customWidth="1"/>
    <col min="16116" max="16116" width="14.88671875" style="1" customWidth="1"/>
    <col min="16117" max="16118" width="16.33203125" style="1" customWidth="1"/>
    <col min="16119" max="16119" width="16.5546875" style="1" customWidth="1"/>
    <col min="16120" max="16120" width="16.33203125" style="1" customWidth="1"/>
    <col min="16121" max="16121" width="19.109375" style="1" customWidth="1"/>
    <col min="16122" max="16122" width="16.33203125" style="1" customWidth="1"/>
    <col min="16123" max="16124" width="16.77734375" style="1" customWidth="1"/>
    <col min="16125" max="16125" width="13.88671875" style="1" customWidth="1"/>
    <col min="16126" max="16126" width="14.21875" style="1" customWidth="1"/>
    <col min="16127" max="16127" width="13.33203125" style="1" customWidth="1"/>
    <col min="16128" max="16128" width="11.77734375" style="1" bestFit="1" customWidth="1"/>
    <col min="16129" max="16129" width="11.88671875" style="1" customWidth="1"/>
    <col min="16130" max="16130" width="12.5546875" style="1" customWidth="1"/>
    <col min="16131" max="16131" width="11.77734375" style="1" bestFit="1" customWidth="1"/>
    <col min="16132" max="16132" width="11.5546875" style="1" customWidth="1"/>
    <col min="16133" max="16133" width="12.21875" style="1" customWidth="1"/>
    <col min="16134" max="16134" width="16.21875" style="1" customWidth="1"/>
    <col min="16135" max="16135" width="18.44140625" style="1" customWidth="1"/>
    <col min="16136" max="16384" width="9.109375" style="1"/>
  </cols>
  <sheetData>
    <row r="1" spans="6:10" x14ac:dyDescent="0.3">
      <c r="G1" s="1" t="s">
        <v>0</v>
      </c>
    </row>
    <row r="2" spans="6:10" x14ac:dyDescent="0.3">
      <c r="F2" s="1" t="s">
        <v>1</v>
      </c>
    </row>
    <row r="3" spans="6:10" x14ac:dyDescent="0.3">
      <c r="F3" s="1" t="s">
        <v>2</v>
      </c>
    </row>
    <row r="5" spans="6:10" x14ac:dyDescent="0.3">
      <c r="F5" s="60" t="s">
        <v>3</v>
      </c>
      <c r="G5" s="60"/>
      <c r="H5" s="60"/>
    </row>
    <row r="6" spans="6:10" x14ac:dyDescent="0.3">
      <c r="F6" s="3" t="s">
        <v>4</v>
      </c>
      <c r="G6" s="3"/>
      <c r="H6" s="3"/>
      <c r="I6" s="3"/>
    </row>
    <row r="7" spans="6:10" x14ac:dyDescent="0.3">
      <c r="F7" s="61" t="s">
        <v>5</v>
      </c>
      <c r="G7" s="61"/>
      <c r="H7" s="61"/>
      <c r="I7" s="61"/>
      <c r="J7" s="4"/>
    </row>
    <row r="8" spans="6:10" x14ac:dyDescent="0.3">
      <c r="F8" s="62" t="s">
        <v>6</v>
      </c>
      <c r="G8" s="62"/>
      <c r="H8" s="62"/>
      <c r="I8" s="62"/>
      <c r="J8" s="4"/>
    </row>
    <row r="11" spans="6:10" x14ac:dyDescent="0.3">
      <c r="H11" s="5" t="s">
        <v>7</v>
      </c>
      <c r="I11" s="6"/>
      <c r="J11" s="2"/>
    </row>
    <row r="12" spans="6:10" x14ac:dyDescent="0.3">
      <c r="H12" s="5" t="s">
        <v>8</v>
      </c>
      <c r="I12" s="6"/>
      <c r="J12" s="2"/>
    </row>
    <row r="13" spans="6:10" x14ac:dyDescent="0.3">
      <c r="H13" s="5" t="s">
        <v>9</v>
      </c>
      <c r="I13" s="6"/>
      <c r="J13" s="2"/>
    </row>
    <row r="14" spans="6:10" x14ac:dyDescent="0.3">
      <c r="H14" s="5" t="s">
        <v>10</v>
      </c>
      <c r="I14" s="6" t="s">
        <v>11</v>
      </c>
      <c r="J14" s="2"/>
    </row>
    <row r="15" spans="6:10" x14ac:dyDescent="0.3">
      <c r="H15" s="63" t="s">
        <v>12</v>
      </c>
      <c r="I15" s="64"/>
      <c r="J15" s="2"/>
    </row>
    <row r="18" spans="1:10" x14ac:dyDescent="0.3">
      <c r="B18" s="65"/>
      <c r="C18" s="65"/>
      <c r="D18" s="65"/>
      <c r="E18" s="65"/>
      <c r="H18" s="66" t="s">
        <v>13</v>
      </c>
      <c r="I18" s="66"/>
      <c r="J18" s="2"/>
    </row>
    <row r="19" spans="1:10" ht="63" customHeight="1" x14ac:dyDescent="0.3">
      <c r="A19" s="7" t="s">
        <v>14</v>
      </c>
      <c r="B19" s="68" t="s">
        <v>15</v>
      </c>
      <c r="C19" s="68"/>
      <c r="D19" s="68"/>
      <c r="E19" s="68"/>
      <c r="F19" s="68"/>
      <c r="G19" s="8"/>
      <c r="H19" s="5" t="s">
        <v>16</v>
      </c>
      <c r="I19" s="6">
        <v>39067895</v>
      </c>
      <c r="J19" s="2"/>
    </row>
    <row r="20" spans="1:10" x14ac:dyDescent="0.3">
      <c r="A20" s="7" t="s">
        <v>17</v>
      </c>
      <c r="B20" s="69" t="s">
        <v>18</v>
      </c>
      <c r="C20" s="69"/>
      <c r="D20" s="69"/>
      <c r="E20" s="69"/>
      <c r="F20" s="9"/>
      <c r="G20" s="10"/>
      <c r="H20" s="5" t="s">
        <v>19</v>
      </c>
      <c r="I20" s="6">
        <v>430</v>
      </c>
      <c r="J20" s="2"/>
    </row>
    <row r="21" spans="1:10" x14ac:dyDescent="0.3">
      <c r="A21" s="7" t="s">
        <v>20</v>
      </c>
      <c r="B21" s="69" t="s">
        <v>21</v>
      </c>
      <c r="C21" s="69"/>
      <c r="D21" s="69"/>
      <c r="E21" s="69"/>
      <c r="F21" s="9"/>
      <c r="G21" s="10"/>
      <c r="H21" s="5" t="s">
        <v>22</v>
      </c>
      <c r="I21" s="6">
        <v>5123755200</v>
      </c>
      <c r="J21" s="2"/>
    </row>
    <row r="22" spans="1:10" x14ac:dyDescent="0.3">
      <c r="A22" s="7" t="s">
        <v>23</v>
      </c>
      <c r="B22" s="69"/>
      <c r="C22" s="69"/>
      <c r="D22" s="69"/>
      <c r="E22" s="69"/>
      <c r="F22" s="11"/>
      <c r="G22" s="8"/>
      <c r="H22" s="5" t="s">
        <v>24</v>
      </c>
      <c r="I22" s="6"/>
      <c r="J22" s="2"/>
    </row>
    <row r="23" spans="1:10" x14ac:dyDescent="0.3">
      <c r="A23" s="7" t="s">
        <v>25</v>
      </c>
      <c r="B23" s="69"/>
      <c r="C23" s="69"/>
      <c r="D23" s="69"/>
      <c r="E23" s="69"/>
      <c r="F23" s="11"/>
      <c r="G23" s="8"/>
      <c r="H23" s="5" t="s">
        <v>26</v>
      </c>
      <c r="I23" s="6"/>
      <c r="J23" s="2"/>
    </row>
    <row r="24" spans="1:10" x14ac:dyDescent="0.3">
      <c r="A24" s="7" t="s">
        <v>27</v>
      </c>
      <c r="B24" s="69" t="s">
        <v>28</v>
      </c>
      <c r="C24" s="69"/>
      <c r="D24" s="69"/>
      <c r="E24" s="69"/>
      <c r="F24" s="11"/>
      <c r="G24" s="12"/>
      <c r="H24" s="13" t="s">
        <v>29</v>
      </c>
      <c r="I24" s="6" t="s">
        <v>30</v>
      </c>
      <c r="J24" s="2"/>
    </row>
    <row r="25" spans="1:10" ht="18" customHeight="1" x14ac:dyDescent="0.3">
      <c r="A25" s="7" t="s">
        <v>31</v>
      </c>
      <c r="B25" s="69"/>
      <c r="C25" s="69"/>
      <c r="D25" s="69"/>
      <c r="E25" s="69"/>
      <c r="F25" s="69" t="s">
        <v>32</v>
      </c>
      <c r="G25" s="69"/>
      <c r="H25" s="70"/>
      <c r="I25" s="14" t="s">
        <v>11</v>
      </c>
      <c r="J25" s="15"/>
    </row>
    <row r="26" spans="1:10" ht="18" customHeight="1" x14ac:dyDescent="0.3">
      <c r="A26" s="7" t="s">
        <v>33</v>
      </c>
      <c r="B26" s="69"/>
      <c r="C26" s="69"/>
      <c r="D26" s="69"/>
      <c r="E26" s="69"/>
      <c r="F26" s="69" t="s">
        <v>34</v>
      </c>
      <c r="G26" s="69"/>
      <c r="H26" s="70"/>
      <c r="I26" s="16"/>
      <c r="J26" s="17"/>
    </row>
    <row r="27" spans="1:10" x14ac:dyDescent="0.3">
      <c r="A27" s="7" t="s">
        <v>35</v>
      </c>
      <c r="B27" s="67">
        <v>53.75</v>
      </c>
      <c r="C27" s="67"/>
      <c r="D27" s="67"/>
      <c r="E27" s="67"/>
      <c r="F27" s="11"/>
      <c r="G27" s="11"/>
      <c r="H27" s="11"/>
      <c r="I27" s="8"/>
      <c r="J27" s="17"/>
    </row>
    <row r="28" spans="1:10" ht="36.75" customHeight="1" x14ac:dyDescent="0.3">
      <c r="A28" s="7" t="s">
        <v>36</v>
      </c>
      <c r="B28" s="67" t="s">
        <v>37</v>
      </c>
      <c r="C28" s="67"/>
      <c r="D28" s="67"/>
      <c r="E28" s="67"/>
      <c r="F28" s="67"/>
      <c r="G28" s="9"/>
      <c r="H28" s="9"/>
      <c r="I28" s="10"/>
    </row>
    <row r="29" spans="1:10" x14ac:dyDescent="0.3">
      <c r="A29" s="7" t="s">
        <v>38</v>
      </c>
      <c r="B29" s="67"/>
      <c r="C29" s="67"/>
      <c r="D29" s="67"/>
      <c r="E29" s="67"/>
      <c r="F29" s="11"/>
      <c r="G29" s="11"/>
      <c r="H29" s="11"/>
      <c r="I29" s="8"/>
      <c r="J29" s="17"/>
    </row>
    <row r="30" spans="1:10" x14ac:dyDescent="0.3">
      <c r="A30" s="7" t="s">
        <v>39</v>
      </c>
      <c r="B30" s="67" t="s">
        <v>40</v>
      </c>
      <c r="C30" s="67"/>
      <c r="D30" s="67"/>
      <c r="E30" s="67"/>
      <c r="F30" s="9"/>
      <c r="G30" s="9"/>
      <c r="H30" s="9"/>
      <c r="I30" s="10"/>
    </row>
    <row r="32" spans="1:10" x14ac:dyDescent="0.3">
      <c r="A32" s="71" t="s">
        <v>41</v>
      </c>
      <c r="B32" s="71"/>
      <c r="C32" s="71"/>
      <c r="D32" s="71"/>
      <c r="E32" s="71"/>
      <c r="F32" s="71"/>
      <c r="G32" s="71"/>
      <c r="H32" s="71"/>
      <c r="I32" s="71"/>
      <c r="J32" s="18"/>
    </row>
    <row r="33" spans="1:10" x14ac:dyDescent="0.3">
      <c r="A33" s="72"/>
      <c r="B33" s="72"/>
      <c r="C33" s="72"/>
      <c r="D33" s="72"/>
      <c r="E33" s="72"/>
      <c r="F33" s="72"/>
      <c r="G33" s="72"/>
      <c r="H33" s="72"/>
      <c r="I33" s="72"/>
      <c r="J33" s="19"/>
    </row>
    <row r="34" spans="1:10" x14ac:dyDescent="0.3">
      <c r="A34" s="19"/>
      <c r="B34" s="15"/>
      <c r="C34" s="19"/>
      <c r="D34" s="19"/>
      <c r="E34" s="19"/>
      <c r="F34" s="19"/>
      <c r="G34" s="19"/>
      <c r="H34" s="19"/>
      <c r="I34" s="19" t="s">
        <v>42</v>
      </c>
      <c r="J34" s="19"/>
    </row>
    <row r="35" spans="1:10" ht="36" customHeight="1" x14ac:dyDescent="0.3">
      <c r="A35" s="66" t="s">
        <v>43</v>
      </c>
      <c r="B35" s="73" t="s">
        <v>44</v>
      </c>
      <c r="C35" s="73" t="s">
        <v>45</v>
      </c>
      <c r="D35" s="73" t="s">
        <v>46</v>
      </c>
      <c r="E35" s="73" t="s">
        <v>47</v>
      </c>
      <c r="F35" s="74" t="s">
        <v>48</v>
      </c>
      <c r="G35" s="67"/>
      <c r="H35" s="67"/>
      <c r="I35" s="75"/>
      <c r="J35" s="15"/>
    </row>
    <row r="36" spans="1:10" ht="61.2" customHeight="1" x14ac:dyDescent="0.3">
      <c r="A36" s="66"/>
      <c r="B36" s="73"/>
      <c r="C36" s="73"/>
      <c r="D36" s="73"/>
      <c r="E36" s="73"/>
      <c r="F36" s="20" t="s">
        <v>49</v>
      </c>
      <c r="G36" s="20" t="s">
        <v>50</v>
      </c>
      <c r="H36" s="20" t="s">
        <v>51</v>
      </c>
      <c r="I36" s="20" t="s">
        <v>52</v>
      </c>
      <c r="J36" s="21"/>
    </row>
    <row r="37" spans="1:10" ht="18" customHeight="1" x14ac:dyDescent="0.3">
      <c r="A37" s="6">
        <v>1</v>
      </c>
      <c r="B37" s="14">
        <v>2</v>
      </c>
      <c r="C37" s="14">
        <v>3</v>
      </c>
      <c r="D37" s="14">
        <v>4</v>
      </c>
      <c r="E37" s="14">
        <v>5</v>
      </c>
      <c r="F37" s="14">
        <v>6</v>
      </c>
      <c r="G37" s="14">
        <v>7</v>
      </c>
      <c r="H37" s="14">
        <v>8</v>
      </c>
      <c r="I37" s="14">
        <v>9</v>
      </c>
      <c r="J37" s="15"/>
    </row>
    <row r="38" spans="1:10" ht="18" customHeight="1" x14ac:dyDescent="0.3">
      <c r="A38" s="76" t="s">
        <v>53</v>
      </c>
      <c r="B38" s="76"/>
      <c r="C38" s="76"/>
      <c r="D38" s="76"/>
      <c r="E38" s="76"/>
      <c r="F38" s="76"/>
      <c r="G38" s="76"/>
      <c r="H38" s="76"/>
      <c r="I38" s="77"/>
      <c r="J38" s="22"/>
    </row>
    <row r="39" spans="1:10" s="23" customFormat="1" ht="20.100000000000001" customHeight="1" x14ac:dyDescent="0.3">
      <c r="A39" s="78" t="s">
        <v>54</v>
      </c>
      <c r="B39" s="76"/>
      <c r="C39" s="76"/>
      <c r="D39" s="76"/>
      <c r="E39" s="76"/>
      <c r="F39" s="76"/>
      <c r="G39" s="76"/>
      <c r="H39" s="76"/>
      <c r="I39" s="77"/>
      <c r="J39" s="22"/>
    </row>
    <row r="40" spans="1:10" s="23" customFormat="1" x14ac:dyDescent="0.3">
      <c r="A40" s="24" t="s">
        <v>55</v>
      </c>
      <c r="B40" s="25">
        <v>100</v>
      </c>
      <c r="C40" s="26">
        <v>16153.272000000001</v>
      </c>
      <c r="D40" s="27">
        <v>15362.18237</v>
      </c>
      <c r="E40" s="27">
        <f t="shared" ref="E40:E65" si="0">SUM(F40:I40)</f>
        <v>16591.585999999999</v>
      </c>
      <c r="F40" s="27">
        <f>15+4081.827</f>
        <v>4096.8270000000002</v>
      </c>
      <c r="G40" s="27">
        <f>15+4091.996</f>
        <v>4106.9960000000001</v>
      </c>
      <c r="H40" s="27">
        <f>15+4157.763</f>
        <v>4172.7629999999999</v>
      </c>
      <c r="I40" s="27">
        <f>15+4200</f>
        <v>4215</v>
      </c>
      <c r="J40" s="28"/>
    </row>
    <row r="41" spans="1:10" s="23" customFormat="1" ht="36" x14ac:dyDescent="0.3">
      <c r="A41" s="24" t="s">
        <v>56</v>
      </c>
      <c r="B41" s="25">
        <v>110</v>
      </c>
      <c r="C41" s="26">
        <v>681</v>
      </c>
      <c r="D41" s="27">
        <v>1096.5</v>
      </c>
      <c r="E41" s="27">
        <f t="shared" si="0"/>
        <v>1765</v>
      </c>
      <c r="F41" s="27">
        <f>100+511+150</f>
        <v>761</v>
      </c>
      <c r="G41" s="27">
        <f>200+197.5</f>
        <v>397.5</v>
      </c>
      <c r="H41" s="27">
        <f>18.5+83.5</f>
        <v>102</v>
      </c>
      <c r="I41" s="27">
        <f>200+304.5</f>
        <v>504.5</v>
      </c>
      <c r="J41" s="28"/>
    </row>
    <row r="42" spans="1:10" s="23" customFormat="1" x14ac:dyDescent="0.3">
      <c r="A42" s="24" t="s">
        <v>57</v>
      </c>
      <c r="B42" s="25">
        <v>120</v>
      </c>
      <c r="C42" s="27">
        <v>9330</v>
      </c>
      <c r="D42" s="27">
        <v>7855</v>
      </c>
      <c r="E42" s="29">
        <f t="shared" si="0"/>
        <v>7880</v>
      </c>
      <c r="F42" s="27">
        <f>F43+F44+F46+F45</f>
        <v>2620</v>
      </c>
      <c r="G42" s="27">
        <f>G43+G44+G46+G45</f>
        <v>2502.5</v>
      </c>
      <c r="H42" s="27">
        <f>H43+H44+H46+H45</f>
        <v>1816.5</v>
      </c>
      <c r="I42" s="27">
        <f>I43+I44+I46+I45</f>
        <v>941</v>
      </c>
      <c r="J42" s="28"/>
    </row>
    <row r="43" spans="1:10" s="23" customFormat="1" ht="19.5" customHeight="1" x14ac:dyDescent="0.3">
      <c r="A43" s="30" t="s">
        <v>58</v>
      </c>
      <c r="B43" s="31">
        <v>121</v>
      </c>
      <c r="C43" s="27">
        <v>2600</v>
      </c>
      <c r="D43" s="27">
        <v>2000</v>
      </c>
      <c r="E43" s="27">
        <f t="shared" si="0"/>
        <v>2000</v>
      </c>
      <c r="F43" s="27">
        <v>640</v>
      </c>
      <c r="G43" s="27">
        <v>600</v>
      </c>
      <c r="H43" s="27">
        <v>501.5</v>
      </c>
      <c r="I43" s="27">
        <v>258.5</v>
      </c>
      <c r="J43" s="28"/>
    </row>
    <row r="44" spans="1:10" s="23" customFormat="1" ht="20.25" customHeight="1" x14ac:dyDescent="0.3">
      <c r="A44" s="30" t="s">
        <v>59</v>
      </c>
      <c r="B44" s="31">
        <v>122</v>
      </c>
      <c r="C44" s="27">
        <v>4880</v>
      </c>
      <c r="D44" s="27">
        <v>4880</v>
      </c>
      <c r="E44" s="27">
        <f t="shared" si="0"/>
        <v>4880</v>
      </c>
      <c r="F44" s="27">
        <v>1470</v>
      </c>
      <c r="G44" s="27">
        <v>1650</v>
      </c>
      <c r="H44" s="27">
        <v>1160</v>
      </c>
      <c r="I44" s="27">
        <v>600</v>
      </c>
      <c r="J44" s="28"/>
    </row>
    <row r="45" spans="1:10" s="23" customFormat="1" ht="20.25" customHeight="1" x14ac:dyDescent="0.3">
      <c r="A45" s="30" t="s">
        <v>60</v>
      </c>
      <c r="B45" s="31">
        <v>123</v>
      </c>
      <c r="C45" s="27">
        <v>500</v>
      </c>
      <c r="D45" s="27">
        <v>0</v>
      </c>
      <c r="E45" s="27">
        <f t="shared" si="0"/>
        <v>0</v>
      </c>
      <c r="F45" s="27">
        <v>0</v>
      </c>
      <c r="G45" s="27">
        <v>0</v>
      </c>
      <c r="H45" s="27">
        <v>0</v>
      </c>
      <c r="I45" s="27">
        <v>0</v>
      </c>
      <c r="J45" s="28"/>
    </row>
    <row r="46" spans="1:10" s="23" customFormat="1" x14ac:dyDescent="0.3">
      <c r="A46" s="30" t="s">
        <v>61</v>
      </c>
      <c r="B46" s="31">
        <v>124</v>
      </c>
      <c r="C46" s="27">
        <v>1350</v>
      </c>
      <c r="D46" s="27">
        <v>975</v>
      </c>
      <c r="E46" s="27">
        <f t="shared" si="0"/>
        <v>1000</v>
      </c>
      <c r="F46" s="27">
        <v>510</v>
      </c>
      <c r="G46" s="27">
        <v>252.5</v>
      </c>
      <c r="H46" s="27">
        <v>155</v>
      </c>
      <c r="I46" s="27">
        <f>57.5+25</f>
        <v>82.5</v>
      </c>
      <c r="J46" s="28"/>
    </row>
    <row r="47" spans="1:10" ht="18.75" customHeight="1" x14ac:dyDescent="0.3">
      <c r="A47" s="24" t="s">
        <v>62</v>
      </c>
      <c r="B47" s="25">
        <v>130</v>
      </c>
      <c r="C47" s="27">
        <v>-22713.056249999998</v>
      </c>
      <c r="D47" s="29">
        <v>-20697.080000000002</v>
      </c>
      <c r="E47" s="29">
        <f t="shared" si="0"/>
        <v>-21844.080000000002</v>
      </c>
      <c r="F47" s="27">
        <f>F48+F52+F53+SUM(F59:F60)+F62+F65</f>
        <v>-6274.99</v>
      </c>
      <c r="G47" s="27">
        <f>G48+G52+G53+SUM(G59:G60)+G62+G65</f>
        <v>-5482.4</v>
      </c>
      <c r="H47" s="27">
        <f>H48+H52+H53+SUM(H59:H60)+H62+H65</f>
        <v>-5243.47</v>
      </c>
      <c r="I47" s="27">
        <f>I48+I52+I53+SUM(I59:I60)+I62+I65</f>
        <v>-4843.22</v>
      </c>
      <c r="J47" s="28"/>
    </row>
    <row r="48" spans="1:10" s="23" customFormat="1" ht="20.100000000000001" customHeight="1" x14ac:dyDescent="0.3">
      <c r="A48" s="32" t="s">
        <v>63</v>
      </c>
      <c r="B48" s="33">
        <v>140</v>
      </c>
      <c r="C48" s="29">
        <v>-495</v>
      </c>
      <c r="D48" s="29">
        <v>-270</v>
      </c>
      <c r="E48" s="29">
        <f t="shared" si="0"/>
        <v>-525</v>
      </c>
      <c r="F48" s="29">
        <f>SUM(F49:F52)</f>
        <v>-155</v>
      </c>
      <c r="G48" s="29">
        <f>SUM(G49:G52)</f>
        <v>-200</v>
      </c>
      <c r="H48" s="29">
        <f>SUM(H49:H52)</f>
        <v>-100</v>
      </c>
      <c r="I48" s="29">
        <f>SUM(I49:I52)</f>
        <v>-70</v>
      </c>
      <c r="J48" s="34"/>
    </row>
    <row r="49" spans="1:10" ht="20.100000000000001" customHeight="1" x14ac:dyDescent="0.3">
      <c r="A49" s="30" t="s">
        <v>64</v>
      </c>
      <c r="B49" s="35">
        <v>141</v>
      </c>
      <c r="C49" s="27">
        <v>-135</v>
      </c>
      <c r="D49" s="29">
        <v>-10</v>
      </c>
      <c r="E49" s="29">
        <f t="shared" si="0"/>
        <v>0</v>
      </c>
      <c r="F49" s="27">
        <v>0</v>
      </c>
      <c r="G49" s="27">
        <v>0</v>
      </c>
      <c r="H49" s="27">
        <v>0</v>
      </c>
      <c r="I49" s="27">
        <v>0</v>
      </c>
      <c r="J49" s="28"/>
    </row>
    <row r="50" spans="1:10" ht="20.100000000000001" customHeight="1" x14ac:dyDescent="0.3">
      <c r="A50" s="30" t="s">
        <v>65</v>
      </c>
      <c r="B50" s="35">
        <v>142</v>
      </c>
      <c r="C50" s="27">
        <v>-30</v>
      </c>
      <c r="D50" s="29">
        <v>-20</v>
      </c>
      <c r="E50" s="29">
        <f t="shared" si="0"/>
        <v>-20</v>
      </c>
      <c r="F50" s="27">
        <v>-20</v>
      </c>
      <c r="G50" s="27">
        <v>0</v>
      </c>
      <c r="H50" s="27">
        <v>0</v>
      </c>
      <c r="I50" s="27">
        <v>0</v>
      </c>
      <c r="J50" s="28"/>
    </row>
    <row r="51" spans="1:10" ht="20.100000000000001" customHeight="1" x14ac:dyDescent="0.3">
      <c r="A51" s="30" t="s">
        <v>66</v>
      </c>
      <c r="B51" s="35">
        <v>143</v>
      </c>
      <c r="C51" s="27">
        <v>-80</v>
      </c>
      <c r="D51" s="29">
        <v>-240</v>
      </c>
      <c r="E51" s="29">
        <f t="shared" si="0"/>
        <v>-505</v>
      </c>
      <c r="F51" s="27">
        <v>-135</v>
      </c>
      <c r="G51" s="27">
        <v>-200</v>
      </c>
      <c r="H51" s="27">
        <v>-100</v>
      </c>
      <c r="I51" s="27">
        <v>-70</v>
      </c>
      <c r="J51" s="28"/>
    </row>
    <row r="52" spans="1:10" ht="20.100000000000001" customHeight="1" x14ac:dyDescent="0.3">
      <c r="A52" s="24" t="s">
        <v>67</v>
      </c>
      <c r="B52" s="14">
        <v>150</v>
      </c>
      <c r="C52" s="27">
        <v>-250</v>
      </c>
      <c r="D52" s="29">
        <v>0</v>
      </c>
      <c r="E52" s="29">
        <f t="shared" si="0"/>
        <v>0</v>
      </c>
      <c r="F52" s="27">
        <v>0</v>
      </c>
      <c r="G52" s="27">
        <v>0</v>
      </c>
      <c r="H52" s="36">
        <v>0</v>
      </c>
      <c r="I52" s="27">
        <v>0</v>
      </c>
      <c r="J52" s="28"/>
    </row>
    <row r="53" spans="1:10" s="23" customFormat="1" ht="20.100000000000001" customHeight="1" x14ac:dyDescent="0.3">
      <c r="A53" s="32" t="s">
        <v>68</v>
      </c>
      <c r="B53" s="33">
        <v>160</v>
      </c>
      <c r="C53" s="29">
        <v>-681</v>
      </c>
      <c r="D53" s="29">
        <v>-1096.5</v>
      </c>
      <c r="E53" s="29">
        <f t="shared" si="0"/>
        <v>-1765</v>
      </c>
      <c r="F53" s="29">
        <f>SUM(F54:F58)</f>
        <v>-831</v>
      </c>
      <c r="G53" s="29">
        <f>SUM(G54:G58)</f>
        <v>-330.5</v>
      </c>
      <c r="H53" s="29">
        <f>SUM(H54:H58)</f>
        <v>-166</v>
      </c>
      <c r="I53" s="29">
        <f>SUM(I54:I58)</f>
        <v>-437.5</v>
      </c>
      <c r="J53" s="34"/>
    </row>
    <row r="54" spans="1:10" ht="20.100000000000001" customHeight="1" x14ac:dyDescent="0.3">
      <c r="A54" s="30" t="s">
        <v>69</v>
      </c>
      <c r="B54" s="35">
        <v>161</v>
      </c>
      <c r="C54" s="27">
        <v>-130</v>
      </c>
      <c r="D54" s="29">
        <v>-320</v>
      </c>
      <c r="E54" s="29">
        <f t="shared" si="0"/>
        <v>-750</v>
      </c>
      <c r="F54" s="27">
        <v>-340</v>
      </c>
      <c r="G54" s="27">
        <v>-196.5</v>
      </c>
      <c r="H54" s="27">
        <v>-118</v>
      </c>
      <c r="I54" s="27">
        <v>-95.5</v>
      </c>
      <c r="J54" s="28"/>
    </row>
    <row r="55" spans="1:10" ht="20.100000000000001" customHeight="1" x14ac:dyDescent="0.3">
      <c r="A55" s="30" t="s">
        <v>70</v>
      </c>
      <c r="B55" s="35">
        <v>162</v>
      </c>
      <c r="C55" s="27">
        <v>-20</v>
      </c>
      <c r="D55" s="29">
        <v>-22</v>
      </c>
      <c r="E55" s="29">
        <f t="shared" si="0"/>
        <v>-45</v>
      </c>
      <c r="F55" s="27">
        <v>-16</v>
      </c>
      <c r="G55" s="27">
        <v>-10</v>
      </c>
      <c r="H55" s="27">
        <v>-10</v>
      </c>
      <c r="I55" s="27">
        <v>-9</v>
      </c>
      <c r="J55" s="28"/>
    </row>
    <row r="56" spans="1:10" ht="20.100000000000001" customHeight="1" x14ac:dyDescent="0.3">
      <c r="A56" s="30" t="s">
        <v>71</v>
      </c>
      <c r="B56" s="35">
        <v>163</v>
      </c>
      <c r="C56" s="27">
        <v>-150</v>
      </c>
      <c r="D56" s="29">
        <v>-240</v>
      </c>
      <c r="E56" s="29">
        <f t="shared" si="0"/>
        <v>-300</v>
      </c>
      <c r="F56" s="27">
        <v>-180</v>
      </c>
      <c r="G56" s="27">
        <v>-30</v>
      </c>
      <c r="H56" s="36" t="s">
        <v>72</v>
      </c>
      <c r="I56" s="27">
        <v>-90</v>
      </c>
      <c r="J56" s="28"/>
    </row>
    <row r="57" spans="1:10" ht="20.100000000000001" customHeight="1" x14ac:dyDescent="0.3">
      <c r="A57" s="30" t="s">
        <v>73</v>
      </c>
      <c r="B57" s="35">
        <v>164</v>
      </c>
      <c r="C57" s="27">
        <v>-375</v>
      </c>
      <c r="D57" s="29">
        <v>-500</v>
      </c>
      <c r="E57" s="29">
        <f t="shared" si="0"/>
        <v>-650</v>
      </c>
      <c r="F57" s="27">
        <v>-285</v>
      </c>
      <c r="G57" s="27">
        <v>-90</v>
      </c>
      <c r="H57" s="27">
        <v>-35</v>
      </c>
      <c r="I57" s="27">
        <v>-240</v>
      </c>
      <c r="J57" s="28"/>
    </row>
    <row r="58" spans="1:10" ht="19.5" customHeight="1" x14ac:dyDescent="0.3">
      <c r="A58" s="30" t="s">
        <v>74</v>
      </c>
      <c r="B58" s="35">
        <v>165</v>
      </c>
      <c r="C58" s="37">
        <v>-6</v>
      </c>
      <c r="D58" s="29">
        <v>-14.5</v>
      </c>
      <c r="E58" s="29">
        <f t="shared" si="0"/>
        <v>-20</v>
      </c>
      <c r="F58" s="27">
        <v>-10</v>
      </c>
      <c r="G58" s="27">
        <v>-4</v>
      </c>
      <c r="H58" s="27">
        <v>-3</v>
      </c>
      <c r="I58" s="27">
        <v>-3</v>
      </c>
      <c r="J58" s="28"/>
    </row>
    <row r="59" spans="1:10" s="23" customFormat="1" ht="20.100000000000001" customHeight="1" x14ac:dyDescent="0.3">
      <c r="A59" s="32" t="s">
        <v>75</v>
      </c>
      <c r="B59" s="33">
        <v>170</v>
      </c>
      <c r="C59" s="29">
        <v>-8200.0750000000007</v>
      </c>
      <c r="D59" s="29">
        <v>-13383</v>
      </c>
      <c r="E59" s="29">
        <f t="shared" si="0"/>
        <v>-13627</v>
      </c>
      <c r="F59" s="29">
        <f>-3144.99+-244</f>
        <v>-3388.99</v>
      </c>
      <c r="G59" s="29">
        <v>-3362.92</v>
      </c>
      <c r="H59" s="29">
        <v>-3611.27</v>
      </c>
      <c r="I59" s="29">
        <v>-3263.82</v>
      </c>
      <c r="J59" s="34"/>
    </row>
    <row r="60" spans="1:10" s="23" customFormat="1" ht="20.100000000000001" customHeight="1" x14ac:dyDescent="0.3">
      <c r="A60" s="32" t="s">
        <v>76</v>
      </c>
      <c r="B60" s="33">
        <v>180</v>
      </c>
      <c r="C60" s="29">
        <v>-1804</v>
      </c>
      <c r="D60" s="29">
        <v>-2972.5800000000004</v>
      </c>
      <c r="E60" s="29">
        <f t="shared" si="0"/>
        <v>-2927.0800000000004</v>
      </c>
      <c r="F60" s="29">
        <v>-750</v>
      </c>
      <c r="G60" s="29">
        <v>-736.48</v>
      </c>
      <c r="H60" s="29">
        <v>-709.7</v>
      </c>
      <c r="I60" s="29">
        <v>-730.9</v>
      </c>
      <c r="J60" s="34"/>
    </row>
    <row r="61" spans="1:10" ht="20.100000000000001" customHeight="1" x14ac:dyDescent="0.3">
      <c r="A61" s="32" t="s">
        <v>77</v>
      </c>
      <c r="B61" s="14">
        <v>190</v>
      </c>
      <c r="C61" s="37">
        <v>-9330</v>
      </c>
      <c r="D61" s="29">
        <v>-7855</v>
      </c>
      <c r="E61" s="29">
        <f t="shared" si="0"/>
        <v>-7880</v>
      </c>
      <c r="F61" s="29">
        <f>F62+F63+F64+F65</f>
        <v>-2620</v>
      </c>
      <c r="G61" s="29">
        <f>G62+G63+G64+G65</f>
        <v>-2502.5</v>
      </c>
      <c r="H61" s="29">
        <f>H62+H63+H64+H65</f>
        <v>-1816.5</v>
      </c>
      <c r="I61" s="29">
        <f>I62+I63+I64+I65</f>
        <v>-941</v>
      </c>
      <c r="J61" s="34"/>
    </row>
    <row r="62" spans="1:10" ht="20.100000000000001" customHeight="1" x14ac:dyDescent="0.3">
      <c r="A62" s="30" t="s">
        <v>78</v>
      </c>
      <c r="B62" s="14">
        <v>191</v>
      </c>
      <c r="C62" s="37">
        <v>-2600</v>
      </c>
      <c r="D62" s="29">
        <v>-2000</v>
      </c>
      <c r="E62" s="29">
        <f t="shared" si="0"/>
        <v>-2000</v>
      </c>
      <c r="F62" s="27">
        <v>-640</v>
      </c>
      <c r="G62" s="27">
        <v>-600</v>
      </c>
      <c r="H62" s="27">
        <v>-501.5</v>
      </c>
      <c r="I62" s="27">
        <v>-258.5</v>
      </c>
      <c r="J62" s="28"/>
    </row>
    <row r="63" spans="1:10" ht="20.100000000000001" customHeight="1" x14ac:dyDescent="0.3">
      <c r="A63" s="30" t="s">
        <v>79</v>
      </c>
      <c r="B63" s="14">
        <v>192</v>
      </c>
      <c r="C63" s="37">
        <v>-4880</v>
      </c>
      <c r="D63" s="29">
        <v>-4880</v>
      </c>
      <c r="E63" s="29">
        <f t="shared" si="0"/>
        <v>-4880</v>
      </c>
      <c r="F63" s="27">
        <v>-1470</v>
      </c>
      <c r="G63" s="27">
        <v>-1650</v>
      </c>
      <c r="H63" s="27">
        <v>-1160</v>
      </c>
      <c r="I63" s="27">
        <v>-600</v>
      </c>
      <c r="J63" s="28"/>
    </row>
    <row r="64" spans="1:10" ht="20.100000000000001" customHeight="1" x14ac:dyDescent="0.3">
      <c r="A64" s="30" t="s">
        <v>60</v>
      </c>
      <c r="B64" s="14"/>
      <c r="C64" s="37">
        <v>-500</v>
      </c>
      <c r="D64" s="29">
        <v>0</v>
      </c>
      <c r="E64" s="29">
        <f t="shared" si="0"/>
        <v>0</v>
      </c>
      <c r="F64" s="27">
        <v>0</v>
      </c>
      <c r="G64" s="27">
        <v>0</v>
      </c>
      <c r="H64" s="27">
        <v>0</v>
      </c>
      <c r="I64" s="27">
        <v>0</v>
      </c>
      <c r="J64" s="28"/>
    </row>
    <row r="65" spans="1:10" ht="20.100000000000001" customHeight="1" x14ac:dyDescent="0.3">
      <c r="A65" s="30" t="s">
        <v>61</v>
      </c>
      <c r="B65" s="14">
        <v>193</v>
      </c>
      <c r="C65" s="37">
        <v>-1350</v>
      </c>
      <c r="D65" s="29">
        <v>-975</v>
      </c>
      <c r="E65" s="29">
        <f t="shared" si="0"/>
        <v>-1000</v>
      </c>
      <c r="F65" s="27">
        <v>-510</v>
      </c>
      <c r="G65" s="27">
        <v>-252.5</v>
      </c>
      <c r="H65" s="27">
        <v>-155</v>
      </c>
      <c r="I65" s="27">
        <v>-82.5</v>
      </c>
      <c r="J65" s="28"/>
    </row>
    <row r="66" spans="1:10" x14ac:dyDescent="0.3">
      <c r="A66" s="24"/>
      <c r="B66" s="14">
        <v>200</v>
      </c>
      <c r="C66" s="27"/>
      <c r="D66" s="29"/>
      <c r="E66" s="29"/>
      <c r="F66" s="27"/>
      <c r="G66" s="27"/>
      <c r="H66" s="27"/>
      <c r="I66" s="27"/>
      <c r="J66" s="28"/>
    </row>
    <row r="67" spans="1:10" ht="20.100000000000001" customHeight="1" x14ac:dyDescent="0.3">
      <c r="A67" s="24"/>
      <c r="B67" s="14"/>
      <c r="C67" s="37"/>
      <c r="D67" s="27"/>
      <c r="E67" s="27"/>
      <c r="F67" s="27"/>
      <c r="G67" s="27"/>
      <c r="H67" s="27"/>
      <c r="I67" s="27"/>
      <c r="J67" s="28"/>
    </row>
    <row r="68" spans="1:10" ht="20.100000000000001" customHeight="1" x14ac:dyDescent="0.3">
      <c r="A68" s="24"/>
      <c r="B68" s="14">
        <v>220</v>
      </c>
      <c r="C68" s="37"/>
      <c r="D68" s="29"/>
      <c r="E68" s="29"/>
      <c r="F68" s="27"/>
      <c r="G68" s="27"/>
      <c r="H68" s="27"/>
      <c r="I68" s="27"/>
      <c r="J68" s="28"/>
    </row>
    <row r="69" spans="1:10" s="23" customFormat="1" ht="20.100000000000001" customHeight="1" x14ac:dyDescent="0.3">
      <c r="A69" s="32" t="s">
        <v>80</v>
      </c>
      <c r="B69" s="38">
        <v>230</v>
      </c>
      <c r="C69" s="39">
        <v>-474</v>
      </c>
      <c r="D69" s="29">
        <v>-822</v>
      </c>
      <c r="E69" s="29">
        <f t="shared" ref="E69:E79" si="1">SUM(F69:I69)</f>
        <v>-1031</v>
      </c>
      <c r="F69" s="29">
        <f>F70+F71+F73+F72+F74+F75+F76+F77+F78+F79</f>
        <v>-165</v>
      </c>
      <c r="G69" s="29">
        <f>G70+G71+G73+G72+G74+G75+G76+G77+G78+G79</f>
        <v>-267</v>
      </c>
      <c r="H69" s="29">
        <f>H70+H71+H73+H72+H74+H75+H76+H77+H78+H79</f>
        <v>-337</v>
      </c>
      <c r="I69" s="29">
        <f>I70+I71+I73+I72+I74+I75+I76+I77+I78+I79</f>
        <v>-262</v>
      </c>
      <c r="J69" s="34"/>
    </row>
    <row r="70" spans="1:10" ht="19.5" customHeight="1" x14ac:dyDescent="0.3">
      <c r="A70" s="30" t="s">
        <v>81</v>
      </c>
      <c r="B70" s="31">
        <v>231</v>
      </c>
      <c r="C70" s="27">
        <v>-37</v>
      </c>
      <c r="D70" s="27">
        <v>-16</v>
      </c>
      <c r="E70" s="27">
        <f t="shared" si="1"/>
        <v>0</v>
      </c>
      <c r="F70" s="27">
        <v>0</v>
      </c>
      <c r="G70" s="27">
        <v>0</v>
      </c>
      <c r="H70" s="27">
        <v>0</v>
      </c>
      <c r="I70" s="27">
        <v>0</v>
      </c>
      <c r="J70" s="28"/>
    </row>
    <row r="71" spans="1:10" ht="18.75" customHeight="1" x14ac:dyDescent="0.3">
      <c r="A71" s="30" t="s">
        <v>82</v>
      </c>
      <c r="B71" s="31">
        <v>233</v>
      </c>
      <c r="C71" s="27">
        <v>-120</v>
      </c>
      <c r="D71" s="27">
        <v>-150</v>
      </c>
      <c r="E71" s="27">
        <f t="shared" si="1"/>
        <v>-235</v>
      </c>
      <c r="F71" s="27">
        <v>-65</v>
      </c>
      <c r="G71" s="27">
        <v>-45</v>
      </c>
      <c r="H71" s="27">
        <v>-45</v>
      </c>
      <c r="I71" s="27">
        <v>-80</v>
      </c>
      <c r="J71" s="28"/>
    </row>
    <row r="72" spans="1:10" ht="20.100000000000001" customHeight="1" x14ac:dyDescent="0.3">
      <c r="A72" s="30" t="s">
        <v>83</v>
      </c>
      <c r="B72" s="31">
        <v>234</v>
      </c>
      <c r="C72" s="27">
        <v>-10</v>
      </c>
      <c r="D72" s="27">
        <v>-10</v>
      </c>
      <c r="E72" s="27">
        <f t="shared" si="1"/>
        <v>-8</v>
      </c>
      <c r="F72" s="27">
        <v>-2</v>
      </c>
      <c r="G72" s="27">
        <v>-2</v>
      </c>
      <c r="H72" s="27">
        <v>-2</v>
      </c>
      <c r="I72" s="27">
        <v>-2</v>
      </c>
      <c r="J72" s="28"/>
    </row>
    <row r="73" spans="1:10" ht="20.100000000000001" customHeight="1" x14ac:dyDescent="0.3">
      <c r="A73" s="30" t="s">
        <v>84</v>
      </c>
      <c r="B73" s="31">
        <v>238</v>
      </c>
      <c r="C73" s="27">
        <v>-15</v>
      </c>
      <c r="D73" s="27">
        <v>-15</v>
      </c>
      <c r="E73" s="27">
        <f t="shared" si="1"/>
        <v>0</v>
      </c>
      <c r="F73" s="27">
        <v>0</v>
      </c>
      <c r="G73" s="27">
        <v>0</v>
      </c>
      <c r="H73" s="27">
        <v>0</v>
      </c>
      <c r="I73" s="27">
        <v>0</v>
      </c>
      <c r="J73" s="28"/>
    </row>
    <row r="74" spans="1:10" ht="20.100000000000001" customHeight="1" x14ac:dyDescent="0.3">
      <c r="A74" s="30" t="s">
        <v>85</v>
      </c>
      <c r="B74" s="31">
        <v>239</v>
      </c>
      <c r="C74" s="37">
        <v>-5</v>
      </c>
      <c r="D74" s="27">
        <v>-60</v>
      </c>
      <c r="E74" s="27">
        <f t="shared" si="1"/>
        <v>-65</v>
      </c>
      <c r="F74" s="27">
        <v>0</v>
      </c>
      <c r="G74" s="27">
        <v>-45</v>
      </c>
      <c r="H74" s="27">
        <v>0</v>
      </c>
      <c r="I74" s="27">
        <v>-20</v>
      </c>
      <c r="J74" s="28"/>
    </row>
    <row r="75" spans="1:10" ht="33" customHeight="1" x14ac:dyDescent="0.3">
      <c r="A75" s="30" t="s">
        <v>86</v>
      </c>
      <c r="B75" s="31">
        <v>240</v>
      </c>
      <c r="C75" s="37">
        <v>-140</v>
      </c>
      <c r="D75" s="27">
        <v>-230</v>
      </c>
      <c r="E75" s="27">
        <f>SUM(F75:I75)</f>
        <v>-340</v>
      </c>
      <c r="F75" s="27">
        <v>-40</v>
      </c>
      <c r="G75" s="27">
        <v>-50</v>
      </c>
      <c r="H75" s="27">
        <v>-200</v>
      </c>
      <c r="I75" s="27">
        <v>-50</v>
      </c>
      <c r="J75" s="28"/>
    </row>
    <row r="76" spans="1:10" ht="20.100000000000001" customHeight="1" x14ac:dyDescent="0.3">
      <c r="A76" s="30" t="s">
        <v>87</v>
      </c>
      <c r="B76" s="31">
        <v>241</v>
      </c>
      <c r="C76" s="37">
        <v>-80</v>
      </c>
      <c r="D76" s="27">
        <v>-175</v>
      </c>
      <c r="E76" s="27">
        <f t="shared" si="1"/>
        <v>-235</v>
      </c>
      <c r="F76" s="27">
        <v>-55</v>
      </c>
      <c r="G76" s="27">
        <v>-60</v>
      </c>
      <c r="H76" s="27">
        <v>-60</v>
      </c>
      <c r="I76" s="27">
        <v>-60</v>
      </c>
      <c r="J76" s="28"/>
    </row>
    <row r="77" spans="1:10" ht="20.100000000000001" customHeight="1" x14ac:dyDescent="0.3">
      <c r="A77" s="30" t="s">
        <v>88</v>
      </c>
      <c r="B77" s="31">
        <v>242</v>
      </c>
      <c r="C77" s="37">
        <v>-17</v>
      </c>
      <c r="D77" s="27">
        <v>-6</v>
      </c>
      <c r="E77" s="27">
        <f t="shared" si="1"/>
        <v>-35</v>
      </c>
      <c r="F77" s="27">
        <v>0</v>
      </c>
      <c r="G77" s="27">
        <v>-35</v>
      </c>
      <c r="H77" s="27">
        <v>0</v>
      </c>
      <c r="I77" s="27">
        <v>0</v>
      </c>
      <c r="J77" s="28"/>
    </row>
    <row r="78" spans="1:10" ht="20.100000000000001" customHeight="1" x14ac:dyDescent="0.3">
      <c r="A78" s="30" t="s">
        <v>89</v>
      </c>
      <c r="B78" s="31">
        <v>243</v>
      </c>
      <c r="C78" s="37">
        <v>0</v>
      </c>
      <c r="D78" s="27">
        <v>0</v>
      </c>
      <c r="E78" s="27">
        <f t="shared" si="1"/>
        <v>0</v>
      </c>
      <c r="F78" s="27"/>
      <c r="G78" s="27"/>
      <c r="H78" s="27"/>
      <c r="I78" s="27"/>
      <c r="J78" s="28"/>
    </row>
    <row r="79" spans="1:10" ht="36" x14ac:dyDescent="0.3">
      <c r="A79" s="30" t="s">
        <v>90</v>
      </c>
      <c r="B79" s="31">
        <v>244</v>
      </c>
      <c r="C79" s="37">
        <v>-50</v>
      </c>
      <c r="D79" s="27">
        <v>-160</v>
      </c>
      <c r="E79" s="27">
        <f t="shared" si="1"/>
        <v>-113</v>
      </c>
      <c r="F79" s="27">
        <v>-3</v>
      </c>
      <c r="G79" s="27">
        <v>-30</v>
      </c>
      <c r="H79" s="27">
        <v>-30</v>
      </c>
      <c r="I79" s="27">
        <f>-50</f>
        <v>-50</v>
      </c>
      <c r="J79" s="28"/>
    </row>
    <row r="80" spans="1:10" ht="20.100000000000001" customHeight="1" x14ac:dyDescent="0.3">
      <c r="A80" s="40" t="s">
        <v>91</v>
      </c>
      <c r="B80" s="31">
        <v>245</v>
      </c>
      <c r="C80" s="27">
        <v>-18</v>
      </c>
      <c r="D80" s="27">
        <v>-18</v>
      </c>
      <c r="E80" s="27">
        <v>-18</v>
      </c>
      <c r="F80" s="27">
        <v>0</v>
      </c>
      <c r="G80" s="27">
        <v>0</v>
      </c>
      <c r="H80" s="27">
        <v>0</v>
      </c>
      <c r="I80" s="27">
        <v>0</v>
      </c>
      <c r="J80" s="28"/>
    </row>
    <row r="81" spans="1:10" ht="20.25" customHeight="1" x14ac:dyDescent="0.3">
      <c r="A81" s="24" t="s">
        <v>92</v>
      </c>
      <c r="B81" s="25">
        <v>250</v>
      </c>
      <c r="C81" s="37">
        <v>-1000</v>
      </c>
      <c r="D81" s="27">
        <v>-1260</v>
      </c>
      <c r="E81" s="27">
        <f>SUM(F81:I81)</f>
        <v>-1320</v>
      </c>
      <c r="F81" s="27">
        <v>-330</v>
      </c>
      <c r="G81" s="27">
        <v>-330</v>
      </c>
      <c r="H81" s="27">
        <v>-330</v>
      </c>
      <c r="I81" s="27">
        <v>-330</v>
      </c>
      <c r="J81" s="28"/>
    </row>
    <row r="82" spans="1:10" ht="20.100000000000001" customHeight="1" x14ac:dyDescent="0.3">
      <c r="A82" s="30" t="s">
        <v>93</v>
      </c>
      <c r="B82" s="25">
        <v>270</v>
      </c>
      <c r="C82" s="27">
        <v>-58</v>
      </c>
      <c r="D82" s="37">
        <v>-60</v>
      </c>
      <c r="E82" s="37">
        <f>SUM(F82:I82)</f>
        <v>-70</v>
      </c>
      <c r="F82" s="27">
        <v>-30</v>
      </c>
      <c r="G82" s="27">
        <v>-20</v>
      </c>
      <c r="H82" s="27">
        <v>-10</v>
      </c>
      <c r="I82" s="27">
        <v>-10</v>
      </c>
      <c r="J82" s="28"/>
    </row>
    <row r="83" spans="1:10" ht="20.100000000000001" customHeight="1" x14ac:dyDescent="0.3">
      <c r="A83" s="32" t="s">
        <v>94</v>
      </c>
      <c r="B83" s="25">
        <v>290</v>
      </c>
      <c r="C83" s="27">
        <v>676</v>
      </c>
      <c r="D83" s="27">
        <v>960</v>
      </c>
      <c r="E83" s="27">
        <f>SUM(F83:I83)</f>
        <v>1115</v>
      </c>
      <c r="F83" s="27">
        <v>275</v>
      </c>
      <c r="G83" s="27">
        <v>270</v>
      </c>
      <c r="H83" s="27">
        <v>290</v>
      </c>
      <c r="I83" s="27">
        <v>280</v>
      </c>
      <c r="J83" s="28"/>
    </row>
    <row r="84" spans="1:10" ht="20.100000000000001" customHeight="1" x14ac:dyDescent="0.3">
      <c r="A84" s="30" t="s">
        <v>95</v>
      </c>
      <c r="B84" s="41">
        <v>291</v>
      </c>
      <c r="C84" s="27">
        <v>676</v>
      </c>
      <c r="D84" s="27">
        <v>960</v>
      </c>
      <c r="E84" s="27">
        <f>SUM(F84:I84)</f>
        <v>1115</v>
      </c>
      <c r="F84" s="27">
        <v>275</v>
      </c>
      <c r="G84" s="27">
        <v>270</v>
      </c>
      <c r="H84" s="27">
        <v>290</v>
      </c>
      <c r="I84" s="27">
        <v>280</v>
      </c>
      <c r="J84" s="28"/>
    </row>
    <row r="85" spans="1:10" ht="20.100000000000001" customHeight="1" x14ac:dyDescent="0.3">
      <c r="A85" s="30" t="s">
        <v>96</v>
      </c>
      <c r="B85" s="41">
        <v>292</v>
      </c>
      <c r="C85" s="37">
        <v>0</v>
      </c>
      <c r="D85" s="27">
        <v>0</v>
      </c>
      <c r="E85" s="27">
        <f>SUM(F85:I85)</f>
        <v>0</v>
      </c>
      <c r="F85" s="37"/>
      <c r="G85" s="37"/>
      <c r="H85" s="27"/>
      <c r="I85" s="27"/>
      <c r="J85" s="28"/>
    </row>
    <row r="86" spans="1:10" ht="20.100000000000001" customHeight="1" x14ac:dyDescent="0.3">
      <c r="A86" s="24" t="s">
        <v>97</v>
      </c>
      <c r="B86" s="6">
        <v>300</v>
      </c>
      <c r="C86" s="42"/>
      <c r="D86" s="27"/>
      <c r="E86" s="27"/>
      <c r="F86" s="37"/>
      <c r="G86" s="37"/>
      <c r="H86" s="37"/>
      <c r="I86" s="37"/>
      <c r="J86" s="43"/>
    </row>
    <row r="87" spans="1:10" ht="20.100000000000001" customHeight="1" x14ac:dyDescent="0.3">
      <c r="A87" s="44" t="s">
        <v>98</v>
      </c>
      <c r="B87" s="42"/>
      <c r="C87" s="27"/>
      <c r="D87" s="42"/>
      <c r="E87" s="42"/>
      <c r="F87" s="42"/>
      <c r="G87" s="42"/>
      <c r="H87" s="42"/>
      <c r="I87" s="45"/>
      <c r="J87" s="22"/>
    </row>
    <row r="88" spans="1:10" ht="20.100000000000001" customHeight="1" x14ac:dyDescent="0.3">
      <c r="A88" s="24" t="s">
        <v>99</v>
      </c>
      <c r="B88" s="6">
        <v>400</v>
      </c>
      <c r="C88" s="27">
        <v>-4526</v>
      </c>
      <c r="D88" s="27">
        <v>-3571.5</v>
      </c>
      <c r="E88" s="27">
        <f t="shared" ref="E88:E93" si="2">SUM(F88:I88)</f>
        <v>-4870</v>
      </c>
      <c r="F88" s="27">
        <f>F48+F53+F62+F66+F97</f>
        <v>-1756</v>
      </c>
      <c r="G88" s="27">
        <f>G48+G53+G62+G66+G97</f>
        <v>-1580.5</v>
      </c>
      <c r="H88" s="27">
        <f>H48+H53+H62+H66+H97</f>
        <v>-767.5</v>
      </c>
      <c r="I88" s="27">
        <f>I48+I53+I62+I66+I97</f>
        <v>-766</v>
      </c>
      <c r="J88" s="28"/>
    </row>
    <row r="89" spans="1:10" ht="20.100000000000001" customHeight="1" x14ac:dyDescent="0.3">
      <c r="A89" s="24" t="s">
        <v>75</v>
      </c>
      <c r="B89" s="6">
        <v>410</v>
      </c>
      <c r="C89" s="27">
        <v>-13080.075000000001</v>
      </c>
      <c r="D89" s="27">
        <v>-18263</v>
      </c>
      <c r="E89" s="27">
        <f t="shared" si="2"/>
        <v>-18507</v>
      </c>
      <c r="F89" s="27">
        <f>F59+F63</f>
        <v>-4858.99</v>
      </c>
      <c r="G89" s="27">
        <f>G59+G63</f>
        <v>-5012.92</v>
      </c>
      <c r="H89" s="27">
        <f>H59+H63</f>
        <v>-4771.2700000000004</v>
      </c>
      <c r="I89" s="27">
        <f>I59+I63</f>
        <v>-3863.82</v>
      </c>
      <c r="J89" s="28"/>
    </row>
    <row r="90" spans="1:10" ht="20.100000000000001" customHeight="1" x14ac:dyDescent="0.3">
      <c r="A90" s="24" t="s">
        <v>76</v>
      </c>
      <c r="B90" s="6">
        <v>420</v>
      </c>
      <c r="C90" s="27">
        <v>-1804</v>
      </c>
      <c r="D90" s="27">
        <v>-2972.5800000000004</v>
      </c>
      <c r="E90" s="27">
        <f t="shared" si="2"/>
        <v>-2927.0800000000004</v>
      </c>
      <c r="F90" s="27">
        <f>F60</f>
        <v>-750</v>
      </c>
      <c r="G90" s="27">
        <f>G60</f>
        <v>-736.48</v>
      </c>
      <c r="H90" s="27">
        <f>H60</f>
        <v>-709.7</v>
      </c>
      <c r="I90" s="27">
        <f>I60</f>
        <v>-730.9</v>
      </c>
      <c r="J90" s="28"/>
    </row>
    <row r="91" spans="1:10" ht="20.100000000000001" customHeight="1" x14ac:dyDescent="0.3">
      <c r="A91" s="24" t="s">
        <v>100</v>
      </c>
      <c r="B91" s="6">
        <v>430</v>
      </c>
      <c r="C91" s="27">
        <v>-1000</v>
      </c>
      <c r="D91" s="27">
        <v>-1260</v>
      </c>
      <c r="E91" s="27">
        <f t="shared" si="2"/>
        <v>-1320</v>
      </c>
      <c r="F91" s="27">
        <f>F81</f>
        <v>-330</v>
      </c>
      <c r="G91" s="27">
        <f>G81</f>
        <v>-330</v>
      </c>
      <c r="H91" s="27">
        <f>H81</f>
        <v>-330</v>
      </c>
      <c r="I91" s="27">
        <f>I81</f>
        <v>-330</v>
      </c>
      <c r="J91" s="28"/>
    </row>
    <row r="92" spans="1:10" ht="20.100000000000001" customHeight="1" x14ac:dyDescent="0.3">
      <c r="A92" s="24" t="s">
        <v>101</v>
      </c>
      <c r="B92" s="6">
        <v>440</v>
      </c>
      <c r="C92" s="27">
        <v>-492</v>
      </c>
      <c r="D92" s="27">
        <v>-842</v>
      </c>
      <c r="E92" s="27">
        <f t="shared" si="2"/>
        <v>-1031</v>
      </c>
      <c r="F92" s="27">
        <f>F69+F80</f>
        <v>-165</v>
      </c>
      <c r="G92" s="27">
        <f>G69+G80</f>
        <v>-267</v>
      </c>
      <c r="H92" s="27">
        <f>H69+H80</f>
        <v>-337</v>
      </c>
      <c r="I92" s="27">
        <f>I69+I80</f>
        <v>-262</v>
      </c>
      <c r="J92" s="28"/>
    </row>
    <row r="93" spans="1:10" ht="20.100000000000001" customHeight="1" x14ac:dyDescent="0.3">
      <c r="A93" s="24" t="s">
        <v>102</v>
      </c>
      <c r="B93" s="6">
        <v>450</v>
      </c>
      <c r="C93" s="29">
        <v>-20902.075000000001</v>
      </c>
      <c r="D93" s="29">
        <v>-26909.08</v>
      </c>
      <c r="E93" s="29">
        <f t="shared" si="2"/>
        <v>-28655.08</v>
      </c>
      <c r="F93" s="29">
        <f>SUM(F88:F92)</f>
        <v>-7859.99</v>
      </c>
      <c r="G93" s="29">
        <f>SUM(G88:G92)</f>
        <v>-7926.9</v>
      </c>
      <c r="H93" s="29">
        <f>SUM(H88:H92)</f>
        <v>-6915.47</v>
      </c>
      <c r="I93" s="29">
        <f>SUM(I88:I92)</f>
        <v>-5952.7199999999993</v>
      </c>
      <c r="J93" s="34"/>
    </row>
    <row r="94" spans="1:10" ht="20.100000000000001" customHeight="1" x14ac:dyDescent="0.3">
      <c r="A94" s="44" t="s">
        <v>103</v>
      </c>
      <c r="B94" s="42"/>
      <c r="C94" s="27"/>
      <c r="D94" s="42"/>
      <c r="E94" s="42"/>
      <c r="F94" s="42"/>
      <c r="G94" s="42"/>
      <c r="H94" s="42"/>
      <c r="I94" s="45"/>
      <c r="J94" s="22"/>
    </row>
    <row r="95" spans="1:10" ht="20.100000000000001" customHeight="1" x14ac:dyDescent="0.3">
      <c r="A95" s="24" t="s">
        <v>104</v>
      </c>
      <c r="B95" s="6">
        <v>500</v>
      </c>
      <c r="C95" s="27">
        <v>0</v>
      </c>
      <c r="D95" s="29">
        <v>0</v>
      </c>
      <c r="E95" s="29">
        <f t="shared" ref="E95:E103" si="3">SUM(F95:I95)</f>
        <v>0</v>
      </c>
      <c r="F95" s="37"/>
      <c r="G95" s="37"/>
      <c r="H95" s="27">
        <f>SUM(H96)</f>
        <v>0</v>
      </c>
      <c r="I95" s="27">
        <f>SUM(I96)</f>
        <v>0</v>
      </c>
      <c r="J95" s="28"/>
    </row>
    <row r="96" spans="1:10" ht="20.100000000000001" customHeight="1" x14ac:dyDescent="0.3">
      <c r="A96" s="24" t="s">
        <v>105</v>
      </c>
      <c r="B96" s="41">
        <v>501</v>
      </c>
      <c r="C96" s="27">
        <v>0</v>
      </c>
      <c r="D96" s="27">
        <v>0</v>
      </c>
      <c r="E96" s="27">
        <f t="shared" si="3"/>
        <v>0</v>
      </c>
      <c r="F96" s="37"/>
      <c r="G96" s="37"/>
      <c r="H96" s="27"/>
      <c r="I96" s="27"/>
      <c r="J96" s="28"/>
    </row>
    <row r="97" spans="1:10" ht="20.100000000000001" customHeight="1" x14ac:dyDescent="0.3">
      <c r="A97" s="32" t="s">
        <v>106</v>
      </c>
      <c r="B97" s="46">
        <v>510</v>
      </c>
      <c r="C97" s="37">
        <v>-750</v>
      </c>
      <c r="D97" s="29">
        <v>-205</v>
      </c>
      <c r="E97" s="29">
        <f t="shared" si="3"/>
        <v>-580</v>
      </c>
      <c r="F97" s="29">
        <f>SUM(F98:F103)</f>
        <v>-130</v>
      </c>
      <c r="G97" s="29">
        <f>SUM(G98:G103)</f>
        <v>-450</v>
      </c>
      <c r="H97" s="29">
        <f>SUM(H98:H103)</f>
        <v>0</v>
      </c>
      <c r="I97" s="29">
        <f>SUM(I98:I103)</f>
        <v>0</v>
      </c>
      <c r="J97" s="34"/>
    </row>
    <row r="98" spans="1:10" ht="20.100000000000001" customHeight="1" x14ac:dyDescent="0.3">
      <c r="A98" s="24" t="s">
        <v>107</v>
      </c>
      <c r="B98" s="47">
        <v>511</v>
      </c>
      <c r="C98" s="27">
        <v>0</v>
      </c>
      <c r="D98" s="27">
        <v>0</v>
      </c>
      <c r="E98" s="27">
        <f t="shared" si="3"/>
        <v>0</v>
      </c>
      <c r="F98" s="27"/>
      <c r="G98" s="27"/>
      <c r="H98" s="27"/>
      <c r="I98" s="27"/>
      <c r="J98" s="28"/>
    </row>
    <row r="99" spans="1:10" ht="20.100000000000001" customHeight="1" x14ac:dyDescent="0.3">
      <c r="A99" s="24" t="s">
        <v>108</v>
      </c>
      <c r="B99" s="48">
        <v>512</v>
      </c>
      <c r="C99" s="37">
        <v>-750</v>
      </c>
      <c r="D99" s="27">
        <v>-165</v>
      </c>
      <c r="E99" s="27">
        <f t="shared" si="3"/>
        <v>-580</v>
      </c>
      <c r="F99" s="27">
        <v>-130</v>
      </c>
      <c r="G99" s="27">
        <v>-450</v>
      </c>
      <c r="H99" s="27"/>
      <c r="I99" s="27"/>
      <c r="J99" s="28"/>
    </row>
    <row r="100" spans="1:10" ht="20.100000000000001" customHeight="1" x14ac:dyDescent="0.3">
      <c r="A100" s="24" t="s">
        <v>109</v>
      </c>
      <c r="B100" s="47">
        <v>513</v>
      </c>
      <c r="C100" s="37">
        <v>0</v>
      </c>
      <c r="D100" s="27">
        <v>-40</v>
      </c>
      <c r="E100" s="27">
        <f t="shared" si="3"/>
        <v>0</v>
      </c>
      <c r="F100" s="27"/>
      <c r="G100" s="27"/>
      <c r="H100" s="27"/>
      <c r="I100" s="27"/>
      <c r="J100" s="28"/>
    </row>
    <row r="101" spans="1:10" ht="20.100000000000001" customHeight="1" x14ac:dyDescent="0.3">
      <c r="A101" s="24" t="s">
        <v>110</v>
      </c>
      <c r="B101" s="48">
        <v>514</v>
      </c>
      <c r="C101" s="37">
        <v>0</v>
      </c>
      <c r="D101" s="27">
        <v>0</v>
      </c>
      <c r="E101" s="27">
        <f t="shared" si="3"/>
        <v>0</v>
      </c>
      <c r="F101" s="27"/>
      <c r="G101" s="27"/>
      <c r="H101" s="27"/>
      <c r="I101" s="27"/>
      <c r="J101" s="28"/>
    </row>
    <row r="102" spans="1:10" ht="36" x14ac:dyDescent="0.3">
      <c r="A102" s="24" t="s">
        <v>111</v>
      </c>
      <c r="B102" s="47">
        <v>515</v>
      </c>
      <c r="C102" s="37">
        <v>0</v>
      </c>
      <c r="D102" s="27">
        <v>0</v>
      </c>
      <c r="E102" s="27">
        <f t="shared" si="3"/>
        <v>0</v>
      </c>
      <c r="F102" s="27"/>
      <c r="G102" s="27"/>
      <c r="H102" s="27"/>
      <c r="I102" s="27"/>
      <c r="J102" s="28"/>
    </row>
    <row r="103" spans="1:10" ht="20.100000000000001" customHeight="1" x14ac:dyDescent="0.3">
      <c r="A103" s="24" t="s">
        <v>112</v>
      </c>
      <c r="B103" s="49">
        <v>516</v>
      </c>
      <c r="C103" s="42"/>
      <c r="D103" s="27">
        <v>0</v>
      </c>
      <c r="E103" s="27">
        <f t="shared" si="3"/>
        <v>0</v>
      </c>
      <c r="F103" s="27"/>
      <c r="G103" s="27"/>
      <c r="H103" s="27"/>
      <c r="I103" s="27"/>
      <c r="J103" s="28"/>
    </row>
    <row r="104" spans="1:10" ht="20.100000000000001" customHeight="1" x14ac:dyDescent="0.3">
      <c r="A104" s="44" t="s">
        <v>113</v>
      </c>
      <c r="B104" s="42"/>
      <c r="C104" s="37"/>
      <c r="D104" s="42"/>
      <c r="E104" s="42"/>
      <c r="F104" s="42"/>
      <c r="G104" s="42"/>
      <c r="H104" s="42"/>
      <c r="I104" s="45"/>
      <c r="J104" s="22"/>
    </row>
    <row r="105" spans="1:10" ht="20.100000000000001" customHeight="1" x14ac:dyDescent="0.3">
      <c r="A105" s="24" t="s">
        <v>114</v>
      </c>
      <c r="B105" s="50">
        <v>600</v>
      </c>
      <c r="C105" s="37">
        <v>0</v>
      </c>
      <c r="D105" s="27">
        <v>0</v>
      </c>
      <c r="E105" s="27">
        <f t="shared" ref="E105:E114" si="4">SUM(F105:I105)</f>
        <v>0</v>
      </c>
      <c r="F105" s="27">
        <f>SUM(F106:F109)</f>
        <v>0</v>
      </c>
      <c r="G105" s="27">
        <f>SUM(G106:G109)</f>
        <v>0</v>
      </c>
      <c r="H105" s="27">
        <f>SUM(H106:H109)</f>
        <v>0</v>
      </c>
      <c r="I105" s="27">
        <f>SUM(I106:I109)</f>
        <v>0</v>
      </c>
      <c r="J105" s="28"/>
    </row>
    <row r="106" spans="1:10" ht="20.100000000000001" customHeight="1" x14ac:dyDescent="0.3">
      <c r="A106" s="30" t="s">
        <v>115</v>
      </c>
      <c r="B106" s="49">
        <v>601</v>
      </c>
      <c r="C106" s="37">
        <v>0</v>
      </c>
      <c r="D106" s="27">
        <v>0</v>
      </c>
      <c r="E106" s="27">
        <f t="shared" si="4"/>
        <v>0</v>
      </c>
      <c r="F106" s="27"/>
      <c r="G106" s="27"/>
      <c r="H106" s="27"/>
      <c r="I106" s="27"/>
      <c r="J106" s="28"/>
    </row>
    <row r="107" spans="1:10" ht="20.100000000000001" customHeight="1" x14ac:dyDescent="0.3">
      <c r="A107" s="30" t="s">
        <v>116</v>
      </c>
      <c r="B107" s="49">
        <v>602</v>
      </c>
      <c r="C107" s="37">
        <v>0</v>
      </c>
      <c r="D107" s="27">
        <v>0</v>
      </c>
      <c r="E107" s="27">
        <f t="shared" si="4"/>
        <v>0</v>
      </c>
      <c r="F107" s="27"/>
      <c r="G107" s="27"/>
      <c r="H107" s="27"/>
      <c r="I107" s="27"/>
      <c r="J107" s="28"/>
    </row>
    <row r="108" spans="1:10" ht="20.100000000000001" customHeight="1" x14ac:dyDescent="0.3">
      <c r="A108" s="30" t="s">
        <v>117</v>
      </c>
      <c r="B108" s="49">
        <v>603</v>
      </c>
      <c r="C108" s="37">
        <v>0</v>
      </c>
      <c r="D108" s="27">
        <v>0</v>
      </c>
      <c r="E108" s="27">
        <f t="shared" si="4"/>
        <v>0</v>
      </c>
      <c r="F108" s="27"/>
      <c r="G108" s="27"/>
      <c r="H108" s="27"/>
      <c r="I108" s="27"/>
      <c r="J108" s="28"/>
    </row>
    <row r="109" spans="1:10" ht="20.100000000000001" customHeight="1" x14ac:dyDescent="0.3">
      <c r="A109" s="24" t="s">
        <v>118</v>
      </c>
      <c r="B109" s="50">
        <v>610</v>
      </c>
      <c r="C109" s="37">
        <v>0</v>
      </c>
      <c r="D109" s="27">
        <v>0</v>
      </c>
      <c r="E109" s="27">
        <f t="shared" si="4"/>
        <v>0</v>
      </c>
      <c r="F109" s="27"/>
      <c r="G109" s="27"/>
      <c r="H109" s="27"/>
      <c r="I109" s="27"/>
      <c r="J109" s="28"/>
    </row>
    <row r="110" spans="1:10" ht="20.100000000000001" customHeight="1" x14ac:dyDescent="0.3">
      <c r="A110" s="24" t="s">
        <v>119</v>
      </c>
      <c r="B110" s="50">
        <v>620</v>
      </c>
      <c r="C110" s="37">
        <v>0</v>
      </c>
      <c r="D110" s="27">
        <v>0</v>
      </c>
      <c r="E110" s="27">
        <f t="shared" si="4"/>
        <v>0</v>
      </c>
      <c r="F110" s="27">
        <f>SUM(F111:F114)</f>
        <v>0</v>
      </c>
      <c r="G110" s="27">
        <f>SUM(G111:G114)</f>
        <v>0</v>
      </c>
      <c r="H110" s="27">
        <f>SUM(H111:H114)</f>
        <v>0</v>
      </c>
      <c r="I110" s="27">
        <f>SUM(I111:I114)</f>
        <v>0</v>
      </c>
      <c r="J110" s="28"/>
    </row>
    <row r="111" spans="1:10" ht="20.100000000000001" customHeight="1" x14ac:dyDescent="0.3">
      <c r="A111" s="30" t="s">
        <v>115</v>
      </c>
      <c r="B111" s="49">
        <v>621</v>
      </c>
      <c r="C111" s="37">
        <v>0</v>
      </c>
      <c r="D111" s="27">
        <v>0</v>
      </c>
      <c r="E111" s="27">
        <f t="shared" si="4"/>
        <v>0</v>
      </c>
      <c r="F111" s="27"/>
      <c r="G111" s="27"/>
      <c r="H111" s="27"/>
      <c r="I111" s="27"/>
      <c r="J111" s="28"/>
    </row>
    <row r="112" spans="1:10" ht="20.100000000000001" customHeight="1" x14ac:dyDescent="0.3">
      <c r="A112" s="30" t="s">
        <v>116</v>
      </c>
      <c r="B112" s="49">
        <v>622</v>
      </c>
      <c r="C112" s="37">
        <v>0</v>
      </c>
      <c r="D112" s="27">
        <v>0</v>
      </c>
      <c r="E112" s="27">
        <f t="shared" si="4"/>
        <v>0</v>
      </c>
      <c r="F112" s="27"/>
      <c r="G112" s="27"/>
      <c r="H112" s="27"/>
      <c r="I112" s="27"/>
      <c r="J112" s="28"/>
    </row>
    <row r="113" spans="1:10" ht="20.100000000000001" customHeight="1" x14ac:dyDescent="0.3">
      <c r="A113" s="30" t="s">
        <v>117</v>
      </c>
      <c r="B113" s="49">
        <v>623</v>
      </c>
      <c r="C113" s="37">
        <v>0</v>
      </c>
      <c r="D113" s="27">
        <v>0</v>
      </c>
      <c r="E113" s="27">
        <f t="shared" si="4"/>
        <v>0</v>
      </c>
      <c r="F113" s="27"/>
      <c r="G113" s="27"/>
      <c r="H113" s="27"/>
      <c r="I113" s="27"/>
      <c r="J113" s="28"/>
    </row>
    <row r="114" spans="1:10" ht="20.100000000000001" customHeight="1" x14ac:dyDescent="0.3">
      <c r="A114" s="24" t="s">
        <v>120</v>
      </c>
      <c r="B114" s="50">
        <v>630</v>
      </c>
      <c r="C114" s="29">
        <v>0</v>
      </c>
      <c r="D114" s="27">
        <v>0</v>
      </c>
      <c r="E114" s="27">
        <f t="shared" si="4"/>
        <v>0</v>
      </c>
      <c r="F114" s="27"/>
      <c r="G114" s="27"/>
      <c r="H114" s="27"/>
      <c r="I114" s="27"/>
      <c r="J114" s="28"/>
    </row>
    <row r="115" spans="1:10" ht="20.100000000000001" customHeight="1" x14ac:dyDescent="0.3">
      <c r="A115" s="32" t="s">
        <v>121</v>
      </c>
      <c r="B115" s="38">
        <v>700</v>
      </c>
      <c r="C115" s="29">
        <v>26840.272000000001</v>
      </c>
      <c r="D115" s="29">
        <v>25273.682370000002</v>
      </c>
      <c r="E115" s="29">
        <f>SUM(F115:I115)</f>
        <v>27351.585999999999</v>
      </c>
      <c r="F115" s="29">
        <f>F40+F41+F42+F83+F95+F105</f>
        <v>7752.8270000000002</v>
      </c>
      <c r="G115" s="29">
        <f>G40+G41+G42+G83+G95+G105</f>
        <v>7276.9960000000001</v>
      </c>
      <c r="H115" s="29">
        <f>H40+H41+H42+H83+H95+H105</f>
        <v>6381.2629999999999</v>
      </c>
      <c r="I115" s="29">
        <f>I40+I41+I42+I83+I95+I105</f>
        <v>5940.5</v>
      </c>
      <c r="J115" s="34"/>
    </row>
    <row r="116" spans="1:10" ht="20.100000000000001" customHeight="1" x14ac:dyDescent="0.3">
      <c r="A116" s="32" t="s">
        <v>122</v>
      </c>
      <c r="B116" s="38">
        <v>800</v>
      </c>
      <c r="C116" s="29">
        <v>-20902.075000000001</v>
      </c>
      <c r="D116" s="29">
        <v>-26909.08</v>
      </c>
      <c r="E116" s="29">
        <f>SUM(F116:I116)</f>
        <v>-28655.08</v>
      </c>
      <c r="F116" s="29">
        <f>F93</f>
        <v>-7859.99</v>
      </c>
      <c r="G116" s="29">
        <f>G93</f>
        <v>-7926.9</v>
      </c>
      <c r="H116" s="29">
        <f>H93</f>
        <v>-6915.47</v>
      </c>
      <c r="I116" s="29">
        <f>I93</f>
        <v>-5952.7199999999993</v>
      </c>
      <c r="J116" s="34"/>
    </row>
    <row r="117" spans="1:10" ht="19.5" customHeight="1" x14ac:dyDescent="0.3">
      <c r="A117" s="24" t="s">
        <v>123</v>
      </c>
      <c r="B117" s="25">
        <v>850</v>
      </c>
      <c r="C117" s="51">
        <v>5938.1969999999992</v>
      </c>
      <c r="D117" s="27">
        <v>-1635.3976299999977</v>
      </c>
      <c r="E117" s="27">
        <f>SUM(F117:I117)</f>
        <v>-1303.4939999999988</v>
      </c>
      <c r="F117" s="27">
        <f>F115+F116</f>
        <v>-107.16299999999956</v>
      </c>
      <c r="G117" s="27">
        <f>G115+G116</f>
        <v>-649.90399999999954</v>
      </c>
      <c r="H117" s="27">
        <f>H115+H116</f>
        <v>-534.20700000000033</v>
      </c>
      <c r="I117" s="27">
        <f>I115+I116</f>
        <v>-12.219999999999345</v>
      </c>
      <c r="J117" s="28"/>
    </row>
    <row r="118" spans="1:10" ht="19.5" customHeight="1" x14ac:dyDescent="0.3">
      <c r="A118" s="78" t="s">
        <v>124</v>
      </c>
      <c r="B118" s="76"/>
      <c r="C118" s="51"/>
      <c r="D118" s="33"/>
      <c r="E118" s="33"/>
      <c r="F118" s="33" t="s">
        <v>125</v>
      </c>
      <c r="G118" s="33" t="s">
        <v>126</v>
      </c>
      <c r="H118" s="33" t="s">
        <v>127</v>
      </c>
      <c r="I118" s="33" t="s">
        <v>128</v>
      </c>
      <c r="J118" s="19"/>
    </row>
    <row r="119" spans="1:10" ht="19.5" customHeight="1" x14ac:dyDescent="0.3">
      <c r="A119" s="24" t="s">
        <v>129</v>
      </c>
      <c r="B119" s="25">
        <v>900</v>
      </c>
      <c r="C119" s="51">
        <v>61</v>
      </c>
      <c r="D119" s="51">
        <v>62.5</v>
      </c>
      <c r="E119" s="51">
        <v>62.5</v>
      </c>
      <c r="F119" s="51">
        <v>65.5</v>
      </c>
      <c r="G119" s="51">
        <v>65.5</v>
      </c>
      <c r="H119" s="51">
        <v>65.5</v>
      </c>
      <c r="I119" s="51">
        <v>65.5</v>
      </c>
      <c r="J119" s="52"/>
    </row>
    <row r="120" spans="1:10" ht="19.5" customHeight="1" x14ac:dyDescent="0.3">
      <c r="A120" s="24" t="s">
        <v>130</v>
      </c>
      <c r="B120" s="25">
        <v>910</v>
      </c>
      <c r="C120" s="37"/>
      <c r="D120" s="37"/>
      <c r="E120" s="37"/>
      <c r="F120" s="37"/>
      <c r="G120" s="37"/>
      <c r="H120" s="37"/>
      <c r="I120" s="37"/>
      <c r="J120" s="43"/>
    </row>
    <row r="121" spans="1:10" ht="19.5" customHeight="1" x14ac:dyDescent="0.3">
      <c r="A121" s="24" t="s">
        <v>131</v>
      </c>
      <c r="B121" s="25">
        <v>920</v>
      </c>
      <c r="C121" s="37"/>
      <c r="D121" s="37"/>
      <c r="E121" s="37"/>
      <c r="F121" s="37"/>
      <c r="G121" s="37"/>
      <c r="H121" s="37"/>
      <c r="I121" s="37"/>
      <c r="J121" s="43"/>
    </row>
    <row r="122" spans="1:10" ht="19.5" customHeight="1" x14ac:dyDescent="0.3">
      <c r="A122" s="24" t="s">
        <v>132</v>
      </c>
      <c r="B122" s="25">
        <v>930</v>
      </c>
      <c r="C122" s="37"/>
      <c r="D122" s="26"/>
      <c r="E122" s="37"/>
      <c r="F122" s="37"/>
      <c r="G122" s="37"/>
      <c r="H122" s="37"/>
      <c r="I122" s="37"/>
      <c r="J122" s="43"/>
    </row>
    <row r="123" spans="1:10" ht="19.5" customHeight="1" x14ac:dyDescent="0.3">
      <c r="A123" s="53"/>
      <c r="B123" s="54"/>
      <c r="C123" s="52"/>
      <c r="D123" s="55"/>
      <c r="E123" s="43"/>
      <c r="F123" s="43"/>
      <c r="G123" s="43"/>
      <c r="H123" s="43"/>
      <c r="I123" s="43"/>
      <c r="J123" s="43"/>
    </row>
    <row r="124" spans="1:10" ht="16.5" customHeight="1" x14ac:dyDescent="0.3">
      <c r="A124" s="53"/>
      <c r="C124" s="55" t="s">
        <v>133</v>
      </c>
      <c r="D124" s="4"/>
      <c r="E124" s="56"/>
      <c r="F124" s="56"/>
      <c r="G124" s="56"/>
      <c r="H124" s="56"/>
      <c r="I124" s="56"/>
      <c r="J124" s="56"/>
    </row>
    <row r="125" spans="1:10" ht="20.100000000000001" customHeight="1" x14ac:dyDescent="0.25">
      <c r="A125" s="22" t="s">
        <v>134</v>
      </c>
      <c r="B125" s="54"/>
      <c r="C125" s="4" t="s">
        <v>135</v>
      </c>
      <c r="D125" s="57"/>
      <c r="E125" s="55"/>
      <c r="F125" s="58"/>
      <c r="G125" s="79" t="s">
        <v>136</v>
      </c>
      <c r="H125" s="79"/>
      <c r="I125" s="79"/>
      <c r="J125" s="2"/>
    </row>
    <row r="126" spans="1:10" ht="20.100000000000001" customHeight="1" x14ac:dyDescent="0.3">
      <c r="A126" s="4" t="s">
        <v>137</v>
      </c>
      <c r="B126" s="1"/>
      <c r="C126" s="59" t="s">
        <v>138</v>
      </c>
      <c r="D126" s="56"/>
      <c r="E126" s="4"/>
      <c r="F126" s="4"/>
      <c r="G126" s="60" t="s">
        <v>139</v>
      </c>
      <c r="H126" s="60"/>
      <c r="I126" s="60"/>
      <c r="J126" s="2"/>
    </row>
    <row r="127" spans="1:10" ht="20.100000000000001" customHeight="1" x14ac:dyDescent="0.25">
      <c r="B127" s="57"/>
      <c r="C127" s="52"/>
      <c r="D127" s="56"/>
      <c r="E127" s="57"/>
      <c r="F127" s="57"/>
      <c r="G127" s="56"/>
      <c r="H127" s="56"/>
      <c r="I127" s="56"/>
      <c r="J127" s="56"/>
    </row>
    <row r="128" spans="1:10" x14ac:dyDescent="0.3">
      <c r="A128" s="53"/>
      <c r="C128" s="52"/>
      <c r="D128" s="56"/>
      <c r="E128" s="56"/>
      <c r="F128" s="56"/>
      <c r="G128" s="56"/>
      <c r="H128" s="56"/>
      <c r="I128" s="56"/>
      <c r="J128" s="56"/>
    </row>
    <row r="129" spans="1:10" x14ac:dyDescent="0.3">
      <c r="A129" s="53"/>
      <c r="C129" s="52"/>
      <c r="D129" s="56"/>
      <c r="E129" s="56"/>
      <c r="F129" s="56"/>
      <c r="G129" s="56"/>
      <c r="H129" s="56"/>
      <c r="I129" s="56"/>
      <c r="J129" s="56"/>
    </row>
    <row r="130" spans="1:10" x14ac:dyDescent="0.3">
      <c r="A130" s="53"/>
      <c r="C130" s="52"/>
      <c r="D130" s="56"/>
      <c r="E130" s="56"/>
      <c r="F130" s="56"/>
      <c r="G130" s="56"/>
      <c r="H130" s="56"/>
      <c r="I130" s="56"/>
      <c r="J130" s="56"/>
    </row>
    <row r="131" spans="1:10" x14ac:dyDescent="0.3">
      <c r="A131" s="53"/>
      <c r="C131" s="52"/>
      <c r="D131" s="56"/>
      <c r="E131" s="56"/>
      <c r="F131" s="56"/>
      <c r="G131" s="56"/>
      <c r="H131" s="56"/>
      <c r="I131" s="56"/>
      <c r="J131" s="56"/>
    </row>
    <row r="132" spans="1:10" x14ac:dyDescent="0.3">
      <c r="A132" s="53"/>
      <c r="C132" s="52"/>
      <c r="D132" s="56"/>
      <c r="E132" s="56"/>
      <c r="F132" s="56"/>
      <c r="G132" s="56"/>
      <c r="H132" s="56"/>
      <c r="I132" s="56"/>
      <c r="J132" s="56"/>
    </row>
    <row r="133" spans="1:10" x14ac:dyDescent="0.3">
      <c r="A133" s="53"/>
      <c r="C133" s="52"/>
      <c r="D133" s="56"/>
      <c r="E133" s="56"/>
      <c r="F133" s="56"/>
      <c r="G133" s="56"/>
      <c r="H133" s="56"/>
      <c r="I133" s="56"/>
      <c r="J133" s="56"/>
    </row>
    <row r="134" spans="1:10" x14ac:dyDescent="0.3">
      <c r="A134" s="53"/>
      <c r="C134" s="52"/>
      <c r="D134" s="56"/>
      <c r="E134" s="56"/>
      <c r="F134" s="56"/>
      <c r="G134" s="56"/>
      <c r="H134" s="56"/>
      <c r="I134" s="56"/>
      <c r="J134" s="56"/>
    </row>
    <row r="135" spans="1:10" x14ac:dyDescent="0.3">
      <c r="A135" s="53"/>
      <c r="C135" s="52"/>
      <c r="D135" s="56"/>
      <c r="E135" s="56"/>
      <c r="F135" s="56"/>
      <c r="G135" s="56"/>
      <c r="H135" s="56"/>
      <c r="I135" s="56"/>
      <c r="J135" s="56"/>
    </row>
    <row r="136" spans="1:10" x14ac:dyDescent="0.3">
      <c r="A136" s="53"/>
      <c r="C136" s="52"/>
      <c r="D136" s="56"/>
      <c r="E136" s="56"/>
      <c r="F136" s="56"/>
      <c r="G136" s="56"/>
      <c r="H136" s="56"/>
      <c r="I136" s="56"/>
      <c r="J136" s="56"/>
    </row>
    <row r="137" spans="1:10" x14ac:dyDescent="0.3">
      <c r="A137" s="53"/>
      <c r="C137" s="52"/>
      <c r="D137" s="56"/>
      <c r="E137" s="56"/>
      <c r="F137" s="56"/>
      <c r="G137" s="56"/>
      <c r="H137" s="56"/>
      <c r="I137" s="56"/>
      <c r="J137" s="56"/>
    </row>
    <row r="138" spans="1:10" x14ac:dyDescent="0.3">
      <c r="A138" s="53"/>
      <c r="C138" s="52"/>
      <c r="D138" s="56"/>
      <c r="E138" s="56"/>
      <c r="F138" s="56"/>
      <c r="G138" s="56"/>
      <c r="H138" s="56"/>
      <c r="I138" s="56"/>
      <c r="J138" s="56"/>
    </row>
    <row r="139" spans="1:10" x14ac:dyDescent="0.3">
      <c r="A139" s="53"/>
      <c r="C139" s="52"/>
      <c r="D139" s="56"/>
      <c r="E139" s="56"/>
      <c r="F139" s="56"/>
      <c r="G139" s="56"/>
      <c r="H139" s="56"/>
      <c r="I139" s="56"/>
      <c r="J139" s="56"/>
    </row>
    <row r="140" spans="1:10" x14ac:dyDescent="0.3">
      <c r="A140" s="53"/>
      <c r="C140" s="52"/>
      <c r="D140" s="56"/>
      <c r="E140" s="56"/>
      <c r="F140" s="56"/>
      <c r="G140" s="56"/>
      <c r="H140" s="56"/>
      <c r="I140" s="56"/>
      <c r="J140" s="56"/>
    </row>
    <row r="141" spans="1:10" x14ac:dyDescent="0.3">
      <c r="A141" s="53"/>
      <c r="C141" s="52"/>
      <c r="D141" s="56"/>
      <c r="E141" s="56"/>
      <c r="F141" s="56"/>
      <c r="G141" s="56"/>
      <c r="H141" s="56"/>
      <c r="I141" s="56"/>
      <c r="J141" s="56"/>
    </row>
    <row r="142" spans="1:10" x14ac:dyDescent="0.3">
      <c r="A142" s="53"/>
      <c r="C142" s="52"/>
      <c r="D142" s="56"/>
      <c r="E142" s="56"/>
      <c r="F142" s="56"/>
      <c r="G142" s="56"/>
      <c r="H142" s="56"/>
      <c r="I142" s="56"/>
      <c r="J142" s="56"/>
    </row>
    <row r="143" spans="1:10" x14ac:dyDescent="0.3">
      <c r="A143" s="53"/>
      <c r="C143" s="52"/>
      <c r="D143" s="56"/>
      <c r="E143" s="56"/>
      <c r="F143" s="56"/>
      <c r="G143" s="56"/>
      <c r="H143" s="56"/>
      <c r="I143" s="56"/>
      <c r="J143" s="56"/>
    </row>
    <row r="144" spans="1:10" x14ac:dyDescent="0.3">
      <c r="A144" s="53"/>
      <c r="C144" s="52"/>
      <c r="D144" s="56"/>
      <c r="E144" s="56"/>
      <c r="F144" s="56"/>
      <c r="G144" s="56"/>
      <c r="H144" s="56"/>
      <c r="I144" s="56"/>
      <c r="J144" s="56"/>
    </row>
    <row r="145" spans="1:10" x14ac:dyDescent="0.3">
      <c r="A145" s="53"/>
      <c r="C145" s="52"/>
      <c r="D145" s="56"/>
      <c r="E145" s="56"/>
      <c r="F145" s="56"/>
      <c r="G145" s="56"/>
      <c r="H145" s="56"/>
      <c r="I145" s="56"/>
      <c r="J145" s="56"/>
    </row>
    <row r="146" spans="1:10" x14ac:dyDescent="0.3">
      <c r="A146" s="53"/>
      <c r="C146" s="52"/>
      <c r="D146" s="56"/>
      <c r="E146" s="56"/>
      <c r="F146" s="56"/>
      <c r="G146" s="56"/>
      <c r="H146" s="56"/>
      <c r="I146" s="56"/>
      <c r="J146" s="56"/>
    </row>
    <row r="147" spans="1:10" x14ac:dyDescent="0.3">
      <c r="A147" s="53"/>
      <c r="C147" s="52"/>
      <c r="D147" s="56"/>
      <c r="E147" s="56"/>
      <c r="F147" s="56"/>
      <c r="G147" s="56"/>
      <c r="H147" s="56"/>
      <c r="I147" s="56"/>
      <c r="J147" s="56"/>
    </row>
    <row r="148" spans="1:10" x14ac:dyDescent="0.3">
      <c r="A148" s="53"/>
      <c r="C148" s="52"/>
      <c r="D148" s="56"/>
      <c r="E148" s="56"/>
      <c r="F148" s="56"/>
      <c r="G148" s="56"/>
      <c r="H148" s="56"/>
      <c r="I148" s="56"/>
      <c r="J148" s="56"/>
    </row>
    <row r="149" spans="1:10" x14ac:dyDescent="0.3">
      <c r="A149" s="53"/>
      <c r="C149" s="52"/>
      <c r="D149" s="56"/>
      <c r="E149" s="56"/>
      <c r="F149" s="56"/>
      <c r="G149" s="56"/>
      <c r="H149" s="56"/>
      <c r="I149" s="56"/>
      <c r="J149" s="56"/>
    </row>
    <row r="150" spans="1:10" x14ac:dyDescent="0.3">
      <c r="A150" s="53"/>
      <c r="C150" s="52"/>
      <c r="D150" s="56"/>
      <c r="E150" s="56"/>
      <c r="F150" s="56"/>
      <c r="G150" s="56"/>
      <c r="H150" s="56"/>
      <c r="I150" s="56"/>
      <c r="J150" s="56"/>
    </row>
    <row r="151" spans="1:10" x14ac:dyDescent="0.3">
      <c r="A151" s="53"/>
      <c r="C151" s="52"/>
      <c r="D151" s="56"/>
      <c r="E151" s="56"/>
      <c r="F151" s="56"/>
      <c r="G151" s="56"/>
      <c r="H151" s="56"/>
      <c r="I151" s="56"/>
      <c r="J151" s="56"/>
    </row>
    <row r="152" spans="1:10" x14ac:dyDescent="0.3">
      <c r="A152" s="53"/>
      <c r="C152" s="52"/>
      <c r="D152" s="56"/>
      <c r="E152" s="56"/>
      <c r="F152" s="56"/>
      <c r="G152" s="56"/>
      <c r="H152" s="56"/>
      <c r="I152" s="56"/>
      <c r="J152" s="56"/>
    </row>
    <row r="153" spans="1:10" x14ac:dyDescent="0.3">
      <c r="A153" s="53"/>
      <c r="C153" s="52"/>
      <c r="D153" s="56"/>
      <c r="E153" s="56"/>
      <c r="F153" s="56"/>
      <c r="G153" s="56"/>
      <c r="H153" s="56"/>
      <c r="I153" s="56"/>
      <c r="J153" s="56"/>
    </row>
    <row r="154" spans="1:10" x14ac:dyDescent="0.3">
      <c r="A154" s="53"/>
      <c r="C154" s="52"/>
      <c r="D154" s="56"/>
      <c r="E154" s="56"/>
      <c r="F154" s="56"/>
      <c r="G154" s="56"/>
      <c r="H154" s="56"/>
      <c r="I154" s="56"/>
      <c r="J154" s="56"/>
    </row>
    <row r="155" spans="1:10" x14ac:dyDescent="0.3">
      <c r="A155" s="53"/>
      <c r="C155" s="52"/>
      <c r="D155" s="56"/>
      <c r="E155" s="56"/>
      <c r="F155" s="56"/>
      <c r="G155" s="56"/>
      <c r="H155" s="56"/>
      <c r="I155" s="56"/>
      <c r="J155" s="56"/>
    </row>
    <row r="156" spans="1:10" x14ac:dyDescent="0.3">
      <c r="A156" s="53"/>
      <c r="C156" s="52"/>
      <c r="D156" s="56"/>
      <c r="E156" s="56"/>
      <c r="F156" s="56"/>
      <c r="G156" s="56"/>
      <c r="H156" s="56"/>
      <c r="I156" s="56"/>
      <c r="J156" s="56"/>
    </row>
    <row r="157" spans="1:10" x14ac:dyDescent="0.3">
      <c r="A157" s="53"/>
      <c r="C157" s="52"/>
      <c r="D157" s="56"/>
      <c r="E157" s="56"/>
      <c r="F157" s="56"/>
      <c r="G157" s="56"/>
      <c r="H157" s="56"/>
      <c r="I157" s="56"/>
      <c r="J157" s="56"/>
    </row>
    <row r="158" spans="1:10" x14ac:dyDescent="0.3">
      <c r="A158" s="53"/>
      <c r="C158" s="52"/>
      <c r="D158" s="56"/>
      <c r="E158" s="56"/>
      <c r="F158" s="56"/>
      <c r="G158" s="56"/>
      <c r="H158" s="56"/>
      <c r="I158" s="56"/>
      <c r="J158" s="56"/>
    </row>
    <row r="159" spans="1:10" x14ac:dyDescent="0.3">
      <c r="A159" s="53"/>
      <c r="C159" s="52"/>
      <c r="D159" s="56"/>
      <c r="E159" s="56"/>
      <c r="F159" s="56"/>
      <c r="G159" s="56"/>
      <c r="H159" s="56"/>
      <c r="I159" s="56"/>
      <c r="J159" s="56"/>
    </row>
    <row r="160" spans="1:10" x14ac:dyDescent="0.3">
      <c r="A160" s="53"/>
      <c r="C160" s="52"/>
      <c r="D160" s="56"/>
      <c r="E160" s="56"/>
      <c r="F160" s="56"/>
      <c r="G160" s="56"/>
      <c r="H160" s="56"/>
      <c r="I160" s="56"/>
      <c r="J160" s="56"/>
    </row>
    <row r="161" spans="1:10" x14ac:dyDescent="0.3">
      <c r="A161" s="53"/>
      <c r="C161" s="52"/>
      <c r="D161" s="56"/>
      <c r="E161" s="56"/>
      <c r="F161" s="56"/>
      <c r="G161" s="56"/>
      <c r="H161" s="56"/>
      <c r="I161" s="56"/>
      <c r="J161" s="56"/>
    </row>
    <row r="162" spans="1:10" x14ac:dyDescent="0.3">
      <c r="A162" s="53"/>
      <c r="C162" s="52"/>
      <c r="D162" s="56"/>
      <c r="E162" s="56"/>
      <c r="F162" s="56"/>
      <c r="G162" s="56"/>
      <c r="H162" s="56"/>
      <c r="I162" s="56"/>
      <c r="J162" s="56"/>
    </row>
    <row r="163" spans="1:10" x14ac:dyDescent="0.3">
      <c r="A163" s="53"/>
      <c r="C163" s="52"/>
      <c r="E163" s="56"/>
      <c r="F163" s="56"/>
      <c r="G163" s="56"/>
      <c r="H163" s="56"/>
      <c r="I163" s="56"/>
      <c r="J163" s="56"/>
    </row>
    <row r="164" spans="1:10" x14ac:dyDescent="0.3">
      <c r="A164" s="53"/>
      <c r="E164" s="56"/>
      <c r="F164" s="56"/>
      <c r="G164" s="56"/>
      <c r="H164" s="56"/>
      <c r="I164" s="56"/>
      <c r="J164" s="56"/>
    </row>
    <row r="165" spans="1:10" x14ac:dyDescent="0.3">
      <c r="A165" s="17"/>
    </row>
    <row r="166" spans="1:10" x14ac:dyDescent="0.3">
      <c r="A166" s="17"/>
    </row>
    <row r="167" spans="1:10" x14ac:dyDescent="0.3">
      <c r="A167" s="17"/>
    </row>
    <row r="168" spans="1:10" x14ac:dyDescent="0.3">
      <c r="A168" s="17"/>
    </row>
    <row r="169" spans="1:10" x14ac:dyDescent="0.3">
      <c r="A169" s="17"/>
    </row>
    <row r="170" spans="1:10" x14ac:dyDescent="0.3">
      <c r="A170" s="17"/>
    </row>
    <row r="171" spans="1:10" x14ac:dyDescent="0.3">
      <c r="A171" s="17"/>
    </row>
    <row r="172" spans="1:10" x14ac:dyDescent="0.3">
      <c r="A172" s="17"/>
    </row>
    <row r="173" spans="1:10" x14ac:dyDescent="0.3">
      <c r="A173" s="17"/>
    </row>
    <row r="174" spans="1:10" x14ac:dyDescent="0.3">
      <c r="A174" s="17"/>
    </row>
    <row r="175" spans="1:10" x14ac:dyDescent="0.3">
      <c r="A175" s="17"/>
    </row>
    <row r="176" spans="1:10" x14ac:dyDescent="0.3">
      <c r="A176" s="17"/>
    </row>
    <row r="177" spans="1:1" x14ac:dyDescent="0.3">
      <c r="A177" s="17"/>
    </row>
    <row r="178" spans="1:1" x14ac:dyDescent="0.3">
      <c r="A178" s="17"/>
    </row>
    <row r="179" spans="1:1" x14ac:dyDescent="0.3">
      <c r="A179" s="17"/>
    </row>
    <row r="180" spans="1:1" x14ac:dyDescent="0.3">
      <c r="A180" s="17"/>
    </row>
    <row r="181" spans="1:1" x14ac:dyDescent="0.3">
      <c r="A181" s="17"/>
    </row>
    <row r="182" spans="1:1" x14ac:dyDescent="0.3">
      <c r="A182" s="17"/>
    </row>
    <row r="183" spans="1:1" x14ac:dyDescent="0.3">
      <c r="A183" s="17"/>
    </row>
    <row r="184" spans="1:1" x14ac:dyDescent="0.3">
      <c r="A184" s="17"/>
    </row>
    <row r="185" spans="1:1" x14ac:dyDescent="0.3">
      <c r="A185" s="17"/>
    </row>
    <row r="186" spans="1:1" x14ac:dyDescent="0.3">
      <c r="A186" s="17"/>
    </row>
    <row r="187" spans="1:1" x14ac:dyDescent="0.3">
      <c r="A187" s="17"/>
    </row>
    <row r="188" spans="1:1" x14ac:dyDescent="0.3">
      <c r="A188" s="17"/>
    </row>
    <row r="189" spans="1:1" x14ac:dyDescent="0.3">
      <c r="A189" s="17"/>
    </row>
    <row r="190" spans="1:1" x14ac:dyDescent="0.3">
      <c r="A190" s="17"/>
    </row>
    <row r="191" spans="1:1" x14ac:dyDescent="0.3">
      <c r="A191" s="17"/>
    </row>
    <row r="192" spans="1:1" x14ac:dyDescent="0.3">
      <c r="A192" s="17"/>
    </row>
    <row r="193" spans="1:1" x14ac:dyDescent="0.3">
      <c r="A193" s="17"/>
    </row>
    <row r="194" spans="1:1" x14ac:dyDescent="0.3">
      <c r="A194" s="17"/>
    </row>
    <row r="195" spans="1:1" x14ac:dyDescent="0.3">
      <c r="A195" s="17"/>
    </row>
    <row r="196" spans="1:1" x14ac:dyDescent="0.3">
      <c r="A196" s="17"/>
    </row>
    <row r="197" spans="1:1" x14ac:dyDescent="0.3">
      <c r="A197" s="17"/>
    </row>
    <row r="198" spans="1:1" x14ac:dyDescent="0.3">
      <c r="A198" s="17"/>
    </row>
    <row r="199" spans="1:1" x14ac:dyDescent="0.3">
      <c r="A199" s="17"/>
    </row>
    <row r="200" spans="1:1" x14ac:dyDescent="0.3">
      <c r="A200" s="17"/>
    </row>
    <row r="201" spans="1:1" x14ac:dyDescent="0.3">
      <c r="A201" s="17"/>
    </row>
    <row r="202" spans="1:1" x14ac:dyDescent="0.3">
      <c r="A202" s="17"/>
    </row>
    <row r="203" spans="1:1" x14ac:dyDescent="0.3">
      <c r="A203" s="17"/>
    </row>
    <row r="204" spans="1:1" x14ac:dyDescent="0.3">
      <c r="A204" s="17"/>
    </row>
    <row r="205" spans="1:1" x14ac:dyDescent="0.3">
      <c r="A205" s="17"/>
    </row>
    <row r="206" spans="1:1" x14ac:dyDescent="0.3">
      <c r="A206" s="17"/>
    </row>
    <row r="207" spans="1:1" x14ac:dyDescent="0.3">
      <c r="A207" s="17"/>
    </row>
    <row r="208" spans="1:1" x14ac:dyDescent="0.3">
      <c r="A208" s="17"/>
    </row>
    <row r="209" spans="1:1" x14ac:dyDescent="0.3">
      <c r="A209" s="17"/>
    </row>
    <row r="210" spans="1:1" x14ac:dyDescent="0.3">
      <c r="A210" s="17"/>
    </row>
    <row r="211" spans="1:1" x14ac:dyDescent="0.3">
      <c r="A211" s="17"/>
    </row>
    <row r="212" spans="1:1" x14ac:dyDescent="0.3">
      <c r="A212" s="17"/>
    </row>
    <row r="213" spans="1:1" x14ac:dyDescent="0.3">
      <c r="A213" s="17"/>
    </row>
    <row r="214" spans="1:1" x14ac:dyDescent="0.3">
      <c r="A214" s="17"/>
    </row>
    <row r="215" spans="1:1" x14ac:dyDescent="0.3">
      <c r="A215" s="17"/>
    </row>
    <row r="216" spans="1:1" x14ac:dyDescent="0.3">
      <c r="A216" s="17"/>
    </row>
    <row r="217" spans="1:1" x14ac:dyDescent="0.3">
      <c r="A217" s="17"/>
    </row>
    <row r="218" spans="1:1" x14ac:dyDescent="0.3">
      <c r="A218" s="17"/>
    </row>
    <row r="219" spans="1:1" x14ac:dyDescent="0.3">
      <c r="A219" s="17"/>
    </row>
    <row r="220" spans="1:1" x14ac:dyDescent="0.3">
      <c r="A220" s="17"/>
    </row>
    <row r="221" spans="1:1" x14ac:dyDescent="0.3">
      <c r="A221" s="17"/>
    </row>
    <row r="222" spans="1:1" x14ac:dyDescent="0.3">
      <c r="A222" s="17"/>
    </row>
    <row r="223" spans="1:1" x14ac:dyDescent="0.3">
      <c r="A223" s="17"/>
    </row>
    <row r="224" spans="1:1" x14ac:dyDescent="0.3">
      <c r="A224" s="17"/>
    </row>
    <row r="225" spans="1:1" x14ac:dyDescent="0.3">
      <c r="A225" s="17"/>
    </row>
    <row r="226" spans="1:1" x14ac:dyDescent="0.3">
      <c r="A226" s="17"/>
    </row>
    <row r="227" spans="1:1" x14ac:dyDescent="0.3">
      <c r="A227" s="17"/>
    </row>
    <row r="228" spans="1:1" x14ac:dyDescent="0.3">
      <c r="A228" s="17"/>
    </row>
    <row r="229" spans="1:1" x14ac:dyDescent="0.3">
      <c r="A229" s="17"/>
    </row>
    <row r="230" spans="1:1" x14ac:dyDescent="0.3">
      <c r="A230" s="17"/>
    </row>
    <row r="231" spans="1:1" x14ac:dyDescent="0.3">
      <c r="A231" s="17"/>
    </row>
    <row r="232" spans="1:1" x14ac:dyDescent="0.3">
      <c r="A232" s="17"/>
    </row>
    <row r="233" spans="1:1" x14ac:dyDescent="0.3">
      <c r="A233" s="17"/>
    </row>
    <row r="234" spans="1:1" x14ac:dyDescent="0.3">
      <c r="A234" s="17"/>
    </row>
    <row r="235" spans="1:1" x14ac:dyDescent="0.3">
      <c r="A235" s="17"/>
    </row>
    <row r="236" spans="1:1" x14ac:dyDescent="0.3">
      <c r="A236" s="17"/>
    </row>
    <row r="237" spans="1:1" x14ac:dyDescent="0.3">
      <c r="A237" s="17"/>
    </row>
    <row r="238" spans="1:1" x14ac:dyDescent="0.3">
      <c r="A238" s="17"/>
    </row>
    <row r="239" spans="1:1" x14ac:dyDescent="0.3">
      <c r="A239" s="17"/>
    </row>
    <row r="240" spans="1:1" x14ac:dyDescent="0.3">
      <c r="A240" s="17"/>
    </row>
    <row r="241" spans="1:1" x14ac:dyDescent="0.3">
      <c r="A241" s="17"/>
    </row>
    <row r="242" spans="1:1" x14ac:dyDescent="0.3">
      <c r="A242" s="17"/>
    </row>
    <row r="243" spans="1:1" x14ac:dyDescent="0.3">
      <c r="A243" s="17"/>
    </row>
    <row r="244" spans="1:1" x14ac:dyDescent="0.3">
      <c r="A244" s="17"/>
    </row>
    <row r="245" spans="1:1" x14ac:dyDescent="0.3">
      <c r="A245" s="17"/>
    </row>
    <row r="246" spans="1:1" x14ac:dyDescent="0.3">
      <c r="A246" s="17"/>
    </row>
    <row r="247" spans="1:1" x14ac:dyDescent="0.3">
      <c r="A247" s="17"/>
    </row>
    <row r="248" spans="1:1" x14ac:dyDescent="0.3">
      <c r="A248" s="17"/>
    </row>
    <row r="249" spans="1:1" x14ac:dyDescent="0.3">
      <c r="A249" s="17"/>
    </row>
    <row r="250" spans="1:1" x14ac:dyDescent="0.3">
      <c r="A250" s="17"/>
    </row>
    <row r="251" spans="1:1" x14ac:dyDescent="0.3">
      <c r="A251" s="17"/>
    </row>
    <row r="252" spans="1:1" x14ac:dyDescent="0.3">
      <c r="A252" s="17"/>
    </row>
    <row r="253" spans="1:1" x14ac:dyDescent="0.3">
      <c r="A253" s="17"/>
    </row>
    <row r="254" spans="1:1" x14ac:dyDescent="0.3">
      <c r="A254" s="17"/>
    </row>
    <row r="255" spans="1:1" x14ac:dyDescent="0.3">
      <c r="A255" s="17"/>
    </row>
    <row r="256" spans="1:1" x14ac:dyDescent="0.3">
      <c r="A256" s="17"/>
    </row>
    <row r="257" spans="1:1" x14ac:dyDescent="0.3">
      <c r="A257" s="17"/>
    </row>
    <row r="258" spans="1:1" x14ac:dyDescent="0.3">
      <c r="A258" s="17"/>
    </row>
    <row r="259" spans="1:1" x14ac:dyDescent="0.3">
      <c r="A259" s="17"/>
    </row>
    <row r="260" spans="1:1" x14ac:dyDescent="0.3">
      <c r="A260" s="17"/>
    </row>
    <row r="261" spans="1:1" x14ac:dyDescent="0.3">
      <c r="A261" s="17"/>
    </row>
    <row r="262" spans="1:1" x14ac:dyDescent="0.3">
      <c r="A262" s="17"/>
    </row>
    <row r="263" spans="1:1" x14ac:dyDescent="0.3">
      <c r="A263" s="17"/>
    </row>
    <row r="264" spans="1:1" x14ac:dyDescent="0.3">
      <c r="A264" s="17"/>
    </row>
    <row r="265" spans="1:1" x14ac:dyDescent="0.3">
      <c r="A265" s="17"/>
    </row>
    <row r="266" spans="1:1" x14ac:dyDescent="0.3">
      <c r="A266" s="17"/>
    </row>
    <row r="267" spans="1:1" x14ac:dyDescent="0.3">
      <c r="A267" s="17"/>
    </row>
    <row r="268" spans="1:1" x14ac:dyDescent="0.3">
      <c r="A268" s="17"/>
    </row>
    <row r="269" spans="1:1" x14ac:dyDescent="0.3">
      <c r="A269" s="17"/>
    </row>
    <row r="270" spans="1:1" x14ac:dyDescent="0.3">
      <c r="A270" s="17"/>
    </row>
    <row r="271" spans="1:1" x14ac:dyDescent="0.3">
      <c r="A271" s="17"/>
    </row>
    <row r="272" spans="1:1" x14ac:dyDescent="0.3">
      <c r="A272" s="17"/>
    </row>
    <row r="273" spans="1:1" x14ac:dyDescent="0.3">
      <c r="A273" s="17"/>
    </row>
    <row r="274" spans="1:1" x14ac:dyDescent="0.3">
      <c r="A274" s="17"/>
    </row>
    <row r="275" spans="1:1" x14ac:dyDescent="0.3">
      <c r="A275" s="17"/>
    </row>
    <row r="276" spans="1:1" x14ac:dyDescent="0.3">
      <c r="A276" s="17"/>
    </row>
    <row r="277" spans="1:1" x14ac:dyDescent="0.3">
      <c r="A277" s="17"/>
    </row>
    <row r="278" spans="1:1" x14ac:dyDescent="0.3">
      <c r="A278" s="17"/>
    </row>
    <row r="279" spans="1:1" x14ac:dyDescent="0.3">
      <c r="A279" s="17"/>
    </row>
    <row r="280" spans="1:1" x14ac:dyDescent="0.3">
      <c r="A280" s="17"/>
    </row>
    <row r="281" spans="1:1" x14ac:dyDescent="0.3">
      <c r="A281" s="17"/>
    </row>
    <row r="282" spans="1:1" x14ac:dyDescent="0.3">
      <c r="A282" s="17"/>
    </row>
    <row r="283" spans="1:1" x14ac:dyDescent="0.3">
      <c r="A283" s="17"/>
    </row>
    <row r="284" spans="1:1" x14ac:dyDescent="0.3">
      <c r="A284" s="17"/>
    </row>
    <row r="285" spans="1:1" x14ac:dyDescent="0.3">
      <c r="A285" s="17"/>
    </row>
    <row r="286" spans="1:1" x14ac:dyDescent="0.3">
      <c r="A286" s="17"/>
    </row>
    <row r="287" spans="1:1" x14ac:dyDescent="0.3">
      <c r="A287" s="17"/>
    </row>
    <row r="288" spans="1:1" x14ac:dyDescent="0.3">
      <c r="A288" s="17"/>
    </row>
    <row r="289" spans="1:1" x14ac:dyDescent="0.3">
      <c r="A289" s="17"/>
    </row>
    <row r="290" spans="1:1" x14ac:dyDescent="0.3">
      <c r="A290" s="17"/>
    </row>
    <row r="291" spans="1:1" x14ac:dyDescent="0.3">
      <c r="A291" s="17"/>
    </row>
    <row r="292" spans="1:1" x14ac:dyDescent="0.3">
      <c r="A292" s="17"/>
    </row>
    <row r="293" spans="1:1" x14ac:dyDescent="0.3">
      <c r="A293" s="17"/>
    </row>
    <row r="294" spans="1:1" x14ac:dyDescent="0.3">
      <c r="A294" s="17"/>
    </row>
    <row r="295" spans="1:1" x14ac:dyDescent="0.3">
      <c r="A295" s="17"/>
    </row>
    <row r="296" spans="1:1" x14ac:dyDescent="0.3">
      <c r="A296" s="17"/>
    </row>
    <row r="297" spans="1:1" x14ac:dyDescent="0.3">
      <c r="A297" s="17"/>
    </row>
    <row r="298" spans="1:1" x14ac:dyDescent="0.3">
      <c r="A298" s="17"/>
    </row>
    <row r="299" spans="1:1" x14ac:dyDescent="0.3">
      <c r="A299" s="17"/>
    </row>
    <row r="300" spans="1:1" x14ac:dyDescent="0.3">
      <c r="A300" s="17"/>
    </row>
    <row r="301" spans="1:1" x14ac:dyDescent="0.3">
      <c r="A301" s="17"/>
    </row>
    <row r="302" spans="1:1" x14ac:dyDescent="0.3">
      <c r="A302" s="17"/>
    </row>
    <row r="303" spans="1:1" x14ac:dyDescent="0.3">
      <c r="A303" s="17"/>
    </row>
    <row r="304" spans="1:1" x14ac:dyDescent="0.3">
      <c r="A304" s="17"/>
    </row>
    <row r="305" spans="1:1" x14ac:dyDescent="0.3">
      <c r="A305" s="17"/>
    </row>
    <row r="306" spans="1:1" x14ac:dyDescent="0.3">
      <c r="A306" s="17"/>
    </row>
    <row r="307" spans="1:1" x14ac:dyDescent="0.3">
      <c r="A307" s="17"/>
    </row>
    <row r="308" spans="1:1" x14ac:dyDescent="0.3">
      <c r="A308" s="17"/>
    </row>
    <row r="309" spans="1:1" x14ac:dyDescent="0.3">
      <c r="A309" s="17"/>
    </row>
    <row r="310" spans="1:1" x14ac:dyDescent="0.3">
      <c r="A310" s="17"/>
    </row>
    <row r="311" spans="1:1" x14ac:dyDescent="0.3">
      <c r="A311" s="17"/>
    </row>
    <row r="312" spans="1:1" x14ac:dyDescent="0.3">
      <c r="A312" s="17"/>
    </row>
    <row r="313" spans="1:1" x14ac:dyDescent="0.3">
      <c r="A313" s="17"/>
    </row>
    <row r="314" spans="1:1" x14ac:dyDescent="0.3">
      <c r="A314" s="17"/>
    </row>
    <row r="315" spans="1:1" x14ac:dyDescent="0.3">
      <c r="A315" s="17"/>
    </row>
    <row r="316" spans="1:1" x14ac:dyDescent="0.3">
      <c r="A316" s="17"/>
    </row>
    <row r="317" spans="1:1" x14ac:dyDescent="0.3">
      <c r="A317" s="17"/>
    </row>
    <row r="318" spans="1:1" x14ac:dyDescent="0.3">
      <c r="A318" s="17"/>
    </row>
    <row r="319" spans="1:1" x14ac:dyDescent="0.3">
      <c r="A319" s="17"/>
    </row>
    <row r="320" spans="1:1" x14ac:dyDescent="0.3">
      <c r="A320" s="17"/>
    </row>
    <row r="321" spans="1:1" x14ac:dyDescent="0.3">
      <c r="A321" s="17"/>
    </row>
    <row r="322" spans="1:1" x14ac:dyDescent="0.3">
      <c r="A322" s="17"/>
    </row>
    <row r="323" spans="1:1" x14ac:dyDescent="0.3">
      <c r="A323" s="17"/>
    </row>
    <row r="324" spans="1:1" x14ac:dyDescent="0.3">
      <c r="A324" s="17"/>
    </row>
    <row r="325" spans="1:1" x14ac:dyDescent="0.3">
      <c r="A325" s="17"/>
    </row>
    <row r="326" spans="1:1" x14ac:dyDescent="0.3">
      <c r="A326" s="17"/>
    </row>
    <row r="327" spans="1:1" x14ac:dyDescent="0.3">
      <c r="A327" s="17"/>
    </row>
    <row r="328" spans="1:1" x14ac:dyDescent="0.3">
      <c r="A328" s="17"/>
    </row>
    <row r="329" spans="1:1" x14ac:dyDescent="0.3">
      <c r="A329" s="17"/>
    </row>
    <row r="330" spans="1:1" x14ac:dyDescent="0.3">
      <c r="A330" s="17"/>
    </row>
    <row r="331" spans="1:1" x14ac:dyDescent="0.3">
      <c r="A331" s="17"/>
    </row>
  </sheetData>
  <mergeCells count="33">
    <mergeCell ref="A38:I38"/>
    <mergeCell ref="A39:I39"/>
    <mergeCell ref="A118:B118"/>
    <mergeCell ref="G125:I125"/>
    <mergeCell ref="G126:I126"/>
    <mergeCell ref="B29:E29"/>
    <mergeCell ref="B30:E30"/>
    <mergeCell ref="A32:I32"/>
    <mergeCell ref="A33:I33"/>
    <mergeCell ref="A35:A36"/>
    <mergeCell ref="B35:B36"/>
    <mergeCell ref="C35:C36"/>
    <mergeCell ref="D35:D36"/>
    <mergeCell ref="E35:E36"/>
    <mergeCell ref="F35:I35"/>
    <mergeCell ref="B28:F28"/>
    <mergeCell ref="B19:F19"/>
    <mergeCell ref="B20:E20"/>
    <mergeCell ref="B21:E21"/>
    <mergeCell ref="B22:E22"/>
    <mergeCell ref="B23:E23"/>
    <mergeCell ref="B24:E24"/>
    <mergeCell ref="B25:E25"/>
    <mergeCell ref="F25:H25"/>
    <mergeCell ref="B26:E26"/>
    <mergeCell ref="F26:H26"/>
    <mergeCell ref="B27:E27"/>
    <mergeCell ref="F5:H5"/>
    <mergeCell ref="F7:I7"/>
    <mergeCell ref="F8:I8"/>
    <mergeCell ref="H15:I15"/>
    <mergeCell ref="B18:E18"/>
    <mergeCell ref="H18:I18"/>
  </mergeCells>
  <pageMargins left="0.70866141732283472" right="0.70866141732283472" top="0.35433070866141736" bottom="0.35433070866141736" header="0.31496062992125984" footer="0.31496062992125984"/>
  <pageSetup paperSize="9" scale="3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зміни квітень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2025-05-06T08:23:56Z</dcterms:modified>
</cp:coreProperties>
</file>